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200" windowHeight="10215" tabRatio="878" activeTab="0"/>
  </bookViews>
  <sheets>
    <sheet name="Naslovna strana" sheetId="1" r:id="rId1"/>
    <sheet name="1. Ulazni tehnicki podaci" sheetId="2" r:id="rId2"/>
    <sheet name="2. MOP" sheetId="3" r:id="rId3"/>
    <sheet name="3. Raspodela K " sheetId="4" r:id="rId4"/>
    <sheet name="4. Raspodela E " sheetId="5" r:id="rId5"/>
    <sheet name="5. Raspodela MI" sheetId="6" r:id="rId6"/>
    <sheet name="6. Rekapitulacija raspodele " sheetId="7" r:id="rId7"/>
    <sheet name="7. Tarife" sheetId="8" r:id="rId8"/>
  </sheets>
  <externalReferences>
    <externalReference r:id="rId11"/>
  </externalReferences>
  <definedNames>
    <definedName name="asset_group_1">#REF!</definedName>
    <definedName name="asset_group_10">#REF!</definedName>
    <definedName name="asset_group_11">#REF!</definedName>
    <definedName name="asset_group_12">#REF!</definedName>
    <definedName name="asset_group_13">#REF!</definedName>
    <definedName name="asset_group_14">#REF!</definedName>
    <definedName name="asset_group_15">#REF!</definedName>
    <definedName name="asset_group_2">#REF!</definedName>
    <definedName name="asset_group_3">#REF!</definedName>
    <definedName name="asset_group_4">#REF!</definedName>
    <definedName name="asset_group_5">#REF!</definedName>
    <definedName name="asset_group_6">#REF!</definedName>
    <definedName name="asset_group_7">#REF!</definedName>
    <definedName name="asset_group_8">#REF!</definedName>
    <definedName name="asset_group_9">#REF!</definedName>
    <definedName name="changing_cell">#REF!</definedName>
    <definedName name="Company_name">'Naslovna strana'!$C$17</definedName>
    <definedName name="Demand_6___16_bar">#REF!</definedName>
    <definedName name="Demand_at___6_bar">#REF!</definedName>
    <definedName name="dumb">'[1]Constants'!$G$4</definedName>
    <definedName name="dummy">'[1]Constants'!$M$18</definedName>
    <definedName name="First_year">#REF!</definedName>
    <definedName name="flag">#REF!</definedName>
    <definedName name="flag_capex">#REF!</definedName>
    <definedName name="flag_depreciation">#REF!</definedName>
    <definedName name="flag_p">#REF!</definedName>
    <definedName name="flag_s">#REF!</definedName>
    <definedName name="flag_smoothing">#REF!</definedName>
    <definedName name="Kon">#REF!</definedName>
    <definedName name="life_asset1">#REF!</definedName>
    <definedName name="life_asset10">#REF!</definedName>
    <definedName name="life_asset11">#REF!</definedName>
    <definedName name="life_asset12">#REF!</definedName>
    <definedName name="life_asset13">#REF!</definedName>
    <definedName name="life_asset14">#REF!</definedName>
    <definedName name="life_asset15">#REF!</definedName>
    <definedName name="life_asset2">#REF!</definedName>
    <definedName name="life_asset3">#REF!</definedName>
    <definedName name="life_asset4">#REF!</definedName>
    <definedName name="life_asset5">#REF!</definedName>
    <definedName name="life_asset6">#REF!</definedName>
    <definedName name="life_asset7">#REF!</definedName>
    <definedName name="life_asset8">#REF!</definedName>
    <definedName name="life_asset9">#REF!</definedName>
    <definedName name="_xlnm.Print_Area" localSheetId="1">'1. Ulazni tehnicki podaci'!$B$1:$I$22</definedName>
    <definedName name="_xlnm.Print_Area" localSheetId="2">'2. MOP'!$B$1:$D$39</definedName>
    <definedName name="_xlnm.Print_Area" localSheetId="3">'3. Raspodela K '!$B$1:$E$24</definedName>
    <definedName name="_xlnm.Print_Area" localSheetId="4">'4. Raspodela E '!$B$1:$E$24</definedName>
    <definedName name="_xlnm.Print_Area" localSheetId="5">'5. Raspodela MI'!$B$1:$E$30</definedName>
    <definedName name="_xlnm.Print_Area" localSheetId="6">'6. Rekapitulacija raspodele '!$B$1:$J$21</definedName>
    <definedName name="_xlnm.Print_Area" localSheetId="7">'7. Tarife'!$A$1:$I$34</definedName>
    <definedName name="_xlnm.Print_Area" localSheetId="0">'Naslovna strana'!$B$1:$K$33</definedName>
    <definedName name="Target">#REF!</definedName>
  </definedNames>
  <calcPr fullCalcOnLoad="1"/>
</workbook>
</file>

<file path=xl/sharedStrings.xml><?xml version="1.0" encoding="utf-8"?>
<sst xmlns="http://schemas.openxmlformats.org/spreadsheetml/2006/main" count="303" uniqueCount="140">
  <si>
    <t>Назив енергетског субјекта:</t>
  </si>
  <si>
    <t xml:space="preserve">Дистрибуција електричне енергије </t>
  </si>
  <si>
    <t xml:space="preserve">Управљање дистрибутивним системом за електричну енергију </t>
  </si>
  <si>
    <t>Трговина на мало електричном енергијом за потребе тарифних купаца</t>
  </si>
  <si>
    <t>Седиште и адреса:</t>
  </si>
  <si>
    <t>Број лиценце:</t>
  </si>
  <si>
    <t>Година (регулаторни период):</t>
  </si>
  <si>
    <t xml:space="preserve">Напомена: </t>
  </si>
  <si>
    <t>УКУПНО:</t>
  </si>
  <si>
    <t>УКУПНО p &lt; 6 bar:</t>
  </si>
  <si>
    <t>(у динарима)</t>
  </si>
  <si>
    <t>Износ</t>
  </si>
  <si>
    <t>1.</t>
  </si>
  <si>
    <t>2.</t>
  </si>
  <si>
    <t>3.</t>
  </si>
  <si>
    <t>4.</t>
  </si>
  <si>
    <t>5.</t>
  </si>
  <si>
    <t>6.</t>
  </si>
  <si>
    <t>7.</t>
  </si>
  <si>
    <t>8.</t>
  </si>
  <si>
    <t>Категорија 1
p &lt; 6 bar</t>
  </si>
  <si>
    <t>Постојећа</t>
  </si>
  <si>
    <t>Нова</t>
  </si>
  <si>
    <t>Индекс</t>
  </si>
  <si>
    <t>Енергетска делатност:</t>
  </si>
  <si>
    <t>Категорија 2
6 ≤ p ≤ 16 bar</t>
  </si>
  <si>
    <t>Мала потрошња</t>
  </si>
  <si>
    <t>Ванвршна потрошња К1</t>
  </si>
  <si>
    <t>Равномерна потрошња К1</t>
  </si>
  <si>
    <t>Неравномерна потрошња К1</t>
  </si>
  <si>
    <t>Ванвршна потрошња К2</t>
  </si>
  <si>
    <t>Равномерна потрошња К2</t>
  </si>
  <si>
    <t>Неравномерна потрошња К2</t>
  </si>
  <si>
    <t>Категорије
места испоруке</t>
  </si>
  <si>
    <t>Групе
места испоруке</t>
  </si>
  <si>
    <t>Категорија 2
6 ≤ p  ≤ 16 bar</t>
  </si>
  <si>
    <t xml:space="preserve">Модел за израчунавање цена природног гаса за јавно снабдевање </t>
  </si>
  <si>
    <t>3.1.</t>
  </si>
  <si>
    <t>3.2.</t>
  </si>
  <si>
    <t>Трошкови амортизације</t>
  </si>
  <si>
    <t>Трошкови коришћења дистрибутивног система</t>
  </si>
  <si>
    <t>Корекциони елемент</t>
  </si>
  <si>
    <t>4.2.</t>
  </si>
  <si>
    <t>4.1.</t>
  </si>
  <si>
    <t>Мала потрошња по тарифном елементу "енергент"</t>
  </si>
  <si>
    <t>Ванвршна потрошња К1 по тарифном елементу "енергент"</t>
  </si>
  <si>
    <t>Равномерна потрошња К1 по тарифном елементу "енергент"</t>
  </si>
  <si>
    <t>Неравномерна потрошња К1 по тарифном елементу "енергент"</t>
  </si>
  <si>
    <t>Ванвршна потрошња К2 по тарифном елементу "енергент"</t>
  </si>
  <si>
    <t>Равномерна потрошња К2 по тарифном елементу "енергент"</t>
  </si>
  <si>
    <t>Неравномерна потрошња К2 по тарифном елементу "енергент"</t>
  </si>
  <si>
    <t>Ванвршна потрошња К1 по тарифном елементу "капацитет"</t>
  </si>
  <si>
    <t>Равномерна потрошња К1 по тарифном елементу "капацитет"</t>
  </si>
  <si>
    <t>Неравномерна потрошња К1 по тарифном елементу "капацитет"</t>
  </si>
  <si>
    <t>Ванвршна потрошња К2 по тарифном елементу "капацитет"</t>
  </si>
  <si>
    <t>Равномерна потрошња К2 по тарифном елементу "капацитет"</t>
  </si>
  <si>
    <t>Неравномерна потрошња К2 по тарифном елементу "капацитет"</t>
  </si>
  <si>
    <t>4.1.1.</t>
  </si>
  <si>
    <t>4.1.2.</t>
  </si>
  <si>
    <t>4.1.3.</t>
  </si>
  <si>
    <t>4.1.4.</t>
  </si>
  <si>
    <t>4.1.5.</t>
  </si>
  <si>
    <t>4.1.6.</t>
  </si>
  <si>
    <t>4.1.7.</t>
  </si>
  <si>
    <t>4.1.9.</t>
  </si>
  <si>
    <t>4.1.10.</t>
  </si>
  <si>
    <t>4.1.11.</t>
  </si>
  <si>
    <t>4.1.12.</t>
  </si>
  <si>
    <t>4.1.13.</t>
  </si>
  <si>
    <t>Трошкови коришћења другог дистрибутивног система</t>
  </si>
  <si>
    <t>4.2.1.</t>
  </si>
  <si>
    <t>4.2.2.</t>
  </si>
  <si>
    <t>Трошкови коришћења другог дистрибутивног система по тарифном елементу "енергент"</t>
  </si>
  <si>
    <t>Трошкови коришћења другог дистрибутивног система по тарифном елементу "капацитет"</t>
  </si>
  <si>
    <t xml:space="preserve">Трошкови коришћења дистрибутивног система на који су прикључени купци које снабдева јавни снабдевач </t>
  </si>
  <si>
    <t xml:space="preserve">Оперативни трошкови </t>
  </si>
  <si>
    <t>Табела 2: МАКСИМАЛО ОДОБРЕН ПРИХОД (МОП)</t>
  </si>
  <si>
    <t xml:space="preserve">Део МОП који се распоређује на тарифни елемент "енергент" </t>
  </si>
  <si>
    <t>Групе
купаца</t>
  </si>
  <si>
    <t>Део МОП који се распоређује на тарифни елемент "енергент" за одговарајућу групу купаца</t>
  </si>
  <si>
    <t xml:space="preserve">Део МОП који се расподељује на тарифни елемент "капацитет" </t>
  </si>
  <si>
    <t xml:space="preserve">Табела 3: РАСПОДЕЛА ДЕЛА МОП НА ТАРИФНИ ЕЛЕМЕНТ "КАПАЦИТЕТ"  И ГРУПЕ КУПАЦА </t>
  </si>
  <si>
    <t xml:space="preserve">Табела 4: РАСПОДЕЛА ДЕЛА МОП НА ТАРИФНИ ЕЛЕМЕНТ "ЕНЕРГЕНТ"  И ГРУПЕ КУПАЦА </t>
  </si>
  <si>
    <t>Део МОП који се расподељује на тарифни елемент "капацитет" за одговарајућу групу купаца</t>
  </si>
  <si>
    <t xml:space="preserve">Табела 5: РАСПОДЕЛА ДЕЛА МОП НА ТАРИФНИ ЕЛЕМЕНТ "МЕСТО ИСПОРУКЕ"  И ГРУПЕ КУПАЦА </t>
  </si>
  <si>
    <t xml:space="preserve">Део МОП који се распоређује на тарифни елемент "место испоруке" </t>
  </si>
  <si>
    <t>Број места испоруке</t>
  </si>
  <si>
    <t>Број места испоруке Категорија 1</t>
  </si>
  <si>
    <t>Број места испоруке Категорија 2</t>
  </si>
  <si>
    <t>1.2.</t>
  </si>
  <si>
    <t>1.1.</t>
  </si>
  <si>
    <t>1.3.</t>
  </si>
  <si>
    <t>Јединични приход</t>
  </si>
  <si>
    <t>Категорије
купаца</t>
  </si>
  <si>
    <t>МОП алоциран
на ТЕ "капацитет"</t>
  </si>
  <si>
    <t>МОП алоциран
на ТЕ "енергент"</t>
  </si>
  <si>
    <t>МОП алоциран
на ТЕ "место испоруке"</t>
  </si>
  <si>
    <t>Тарифа
"накнада по месту испоруке"
(дин/место испоруке/година)</t>
  </si>
  <si>
    <t>4.1.8.</t>
  </si>
  <si>
    <t>Табела 6: РЕКАПИТУЛАЦИЈА - РАСПОДЕЛА МОП ПО ГРУПАМА КУПАЦА И ИСКЉУЧИВАЊЕ ТАРИФНОГ ЕЛЕМЕНТА "КАПАЦИТЕТ" ЗА ГРУПУ КУПАЦА МАЛА ПОТРОШЊА</t>
  </si>
  <si>
    <t>Остали приходи</t>
  </si>
  <si>
    <t xml:space="preserve">Пословна добит </t>
  </si>
  <si>
    <t>Особа за контакт:</t>
  </si>
  <si>
    <t>Подаци за контакт:</t>
  </si>
  <si>
    <t>* Телефон:</t>
  </si>
  <si>
    <t>* Телефакс:</t>
  </si>
  <si>
    <t>* Електронска пошта:</t>
  </si>
  <si>
    <t>Датум обраде:</t>
  </si>
  <si>
    <t>Тражени подаци се уносе у ћелије обојене жутом бојом.</t>
  </si>
  <si>
    <t>Табела 1: УЛАЗНИ ЕНЕРГЕТСКО-ТЕХНИЧКИ ПОДАЦИ</t>
  </si>
  <si>
    <t>АГЕНЦИЈА ЗА ЕНЕРГЕТИКУ РЕПУБЛИКЕ СРБИЈЕ</t>
  </si>
  <si>
    <t>Напомена: Тражени подаци се преузимају из одговарајућих енергетско-техничких табела Инфо-правила.</t>
  </si>
  <si>
    <t>Јавно снабдевање природним гасом</t>
  </si>
  <si>
    <t>8 (5 x 7)</t>
  </si>
  <si>
    <t>Редни
број</t>
  </si>
  <si>
    <t>Тарифни елемент
"место испоруке"</t>
  </si>
  <si>
    <t>Коефицијент ефикасности
искоришћења система</t>
  </si>
  <si>
    <t>Коригована максимална
потрошња природног гаса</t>
  </si>
  <si>
    <t>Трошкови набавке природног гаса</t>
  </si>
  <si>
    <t>Максимално одобрени приход (МОП)</t>
  </si>
  <si>
    <t>Део МОП по
групама купаца</t>
  </si>
  <si>
    <t>Опис
позиције</t>
  </si>
  <si>
    <t>Категориjе
купаца</t>
  </si>
  <si>
    <t>Приход по групама
места испоруке</t>
  </si>
  <si>
    <t>Број места испоруке
крајњих купаца</t>
  </si>
  <si>
    <t>МОП алоциран на ТЕ "енергент"
након укључивања ТЕ "капацитет"
за групу мала потрошња</t>
  </si>
  <si>
    <t>МОП алоциран на
ТЕ "капацитет" након искључивања
ТЕ  "капацитет" за групу мала потрошња</t>
  </si>
  <si>
    <t>9 (6 + 7 + 8)</t>
  </si>
  <si>
    <t>Табела 7: ЦЕНЕ ПРИРОДНОГ ГАСА ЗА ЈАВНО СНАБДЕВАЊЕ</t>
  </si>
  <si>
    <t>Број места испоруке Категорија 2 x 10</t>
  </si>
  <si>
    <t>Напомена: Тражени подаци се преузимају из економско-финансијских табела ГЕ-Ј-1 МАКСИМАЛНО ОДОБРЕН ПРИХОД, ГЕ-Ј-5б и ГЕ-Ј-5в ТРОШКОВИ КОРИШЋЕЊА ДИСТРИБУТИВНОГ СИСТЕМА</t>
  </si>
  <si>
    <t>(у 000 динара)</t>
  </si>
  <si>
    <t>Разлика</t>
  </si>
  <si>
    <r>
      <t>Тарифни елемент
"енергент" (kWh</t>
    </r>
    <r>
      <rPr>
        <sz val="10"/>
        <color indexed="18"/>
        <rFont val="Arial Narrow"/>
        <family val="2"/>
      </rPr>
      <t>)</t>
    </r>
  </si>
  <si>
    <r>
      <t>Тарифни елемент
"капацитет"
(kWh</t>
    </r>
    <r>
      <rPr>
        <sz val="10"/>
        <color indexed="18"/>
        <rFont val="Arial Narrow"/>
        <family val="2"/>
      </rPr>
      <t>/дан/год)</t>
    </r>
  </si>
  <si>
    <t>Tрошкови набавке природног гаса који се исказују по kWh</t>
  </si>
  <si>
    <t>Tрошкови набавке природног гаса који се не исказују по kWh</t>
  </si>
  <si>
    <r>
      <t>Тарифа
"енергент"
(дин/kWh</t>
    </r>
    <r>
      <rPr>
        <sz val="10"/>
        <color indexed="18"/>
        <rFont val="Arial Narrow"/>
        <family val="2"/>
      </rPr>
      <t>)</t>
    </r>
  </si>
  <si>
    <r>
      <t>Тарифа
"капацитет"
(дин/kWh</t>
    </r>
    <r>
      <rPr>
        <sz val="10"/>
        <color indexed="18"/>
        <rFont val="Arial Narrow"/>
        <family val="2"/>
      </rPr>
      <t>/дан/година)</t>
    </r>
  </si>
  <si>
    <r>
      <t>Упросечена цена сведена на дин/kWh</t>
    </r>
    <r>
      <rPr>
        <sz val="10"/>
        <color indexed="10"/>
        <rFont val="Arial Narrow"/>
        <family val="2"/>
      </rPr>
      <t xml:space="preserve"> (искључиво информативног карактера ради упоредивости података)</t>
    </r>
  </si>
</sst>
</file>

<file path=xl/styles.xml><?xml version="1.0" encoding="utf-8"?>
<styleSheet xmlns="http://schemas.openxmlformats.org/spreadsheetml/2006/main">
  <numFmts count="6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_-;\-* #,##0_-;_-* &quot;-&quot;_-;_-@_-"/>
    <numFmt numFmtId="44" formatCode="_-* #,##0.00\ &quot;Din.&quot;_-;\-* #,##0.00\ &quot;Din.&quot;_-;_-* &quot;-&quot;??\ &quot;Din.&quot;_-;_-@_-"/>
    <numFmt numFmtId="43" formatCode="_-* #,##0.00_-;\-* #,##0.00_-;_-* &quot;-&quot;??_-;_-@_-"/>
    <numFmt numFmtId="164" formatCode="_-* #,##0\ _D_i_n_._-;\-* #,##0\ _D_i_n_._-;_-* &quot;-&quot;\ _D_i_n_._-;_-@_-"/>
    <numFmt numFmtId="165" formatCode="_-* #,##0.00\ _D_i_n_._-;\-* #,##0.00\ _D_i_n_._-;_-* &quot;-&quot;??\ _D_i_n_.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\ &quot;Дин.&quot;;\-#,##0\ &quot;Дин.&quot;"/>
    <numFmt numFmtId="175" formatCode="#,##0\ &quot;Дин.&quot;;[Red]\-#,##0\ &quot;Дин.&quot;"/>
    <numFmt numFmtId="176" formatCode="#,##0.00\ &quot;Дин.&quot;;\-#,##0.00\ &quot;Дин.&quot;"/>
    <numFmt numFmtId="177" formatCode="#,##0.00\ &quot;Дин.&quot;;[Red]\-#,##0.00\ &quot;Дин.&quot;"/>
    <numFmt numFmtId="178" formatCode="_-* #,##0\ &quot;Дин.&quot;_-;\-* #,##0\ &quot;Дин.&quot;_-;_-* &quot;-&quot;\ &quot;Дин.&quot;_-;_-@_-"/>
    <numFmt numFmtId="179" formatCode="_-* #,##0\ _Д_и_н_._-;\-* #,##0\ _Д_и_н_._-;_-* &quot;-&quot;\ _Д_и_н_._-;_-@_-"/>
    <numFmt numFmtId="180" formatCode="_-* #,##0.00\ &quot;Дин.&quot;_-;\-* #,##0.00\ &quot;Дин.&quot;_-;_-* &quot;-&quot;??\ &quot;Дин.&quot;_-;_-@_-"/>
    <numFmt numFmtId="181" formatCode="_-* #,##0.00\ _Д_и_н_._-;\-* #,##0.00\ _Д_и_н_._-;_-* &quot;-&quot;??\ _Д_и_н_._-;_-@_-"/>
    <numFmt numFmtId="182" formatCode="#,##0\ &quot;€&quot;;\-#,##0\ &quot;€&quot;"/>
    <numFmt numFmtId="183" formatCode="#,##0\ &quot;€&quot;;[Red]\-#,##0\ &quot;€&quot;"/>
    <numFmt numFmtId="184" formatCode="#,##0.00\ &quot;€&quot;;\-#,##0.00\ &quot;€&quot;"/>
    <numFmt numFmtId="185" formatCode="#,##0.00\ &quot;€&quot;;[Red]\-#,##0.00\ &quot;€&quot;"/>
    <numFmt numFmtId="186" formatCode="_-* #,##0\ &quot;€&quot;_-;\-* #,##0\ &quot;€&quot;_-;_-* &quot;-&quot;\ &quot;€&quot;_-;_-@_-"/>
    <numFmt numFmtId="187" formatCode="_-* #,##0\ _€_-;\-* #,##0\ _€_-;_-* &quot;-&quot;\ _€_-;_-@_-"/>
    <numFmt numFmtId="188" formatCode="_-* #,##0.00\ &quot;€&quot;_-;\-* #,##0.00\ &quot;€&quot;_-;_-* &quot;-&quot;??\ &quot;€&quot;_-;_-@_-"/>
    <numFmt numFmtId="189" formatCode="_-* #,##0.00\ _€_-;\-* #,##0.00\ _€_-;_-* &quot;-&quot;??\ _€_-;_-@_-"/>
    <numFmt numFmtId="190" formatCode="&quot;£&quot;#,##0;\-&quot;£&quot;#,##0"/>
    <numFmt numFmtId="191" formatCode="&quot;£&quot;#,##0;[Red]\-&quot;£&quot;#,##0"/>
    <numFmt numFmtId="192" formatCode="&quot;£&quot;#,##0.00;\-&quot;£&quot;#,##0.00"/>
    <numFmt numFmtId="193" formatCode="&quot;£&quot;#,##0.00;[Red]\-&quot;£&quot;#,##0.00"/>
    <numFmt numFmtId="194" formatCode="_-&quot;£&quot;* #,##0_-;\-&quot;£&quot;* #,##0_-;_-&quot;£&quot;* &quot;-&quot;_-;_-@_-"/>
    <numFmt numFmtId="195" formatCode="_-&quot;£&quot;* #,##0.00_-;\-&quot;£&quot;* #,##0.00_-;_-&quot;£&quot;* &quot;-&quot;??_-;_-@_-"/>
    <numFmt numFmtId="196" formatCode="_(* #,##0_);_(* \(#,##0\);_(* &quot;-&quot;??_);_(@_)"/>
    <numFmt numFmtId="197" formatCode="_(* #,##0.00000_);_(* \(#,##0.00000\);_(* &quot;-&quot;??_);_(@_)"/>
    <numFmt numFmtId="198" formatCode="0.0%"/>
    <numFmt numFmtId="199" formatCode="#,##0.0"/>
    <numFmt numFmtId="200" formatCode="0.0"/>
    <numFmt numFmtId="201" formatCode="_-* #,##0.0_-;\-* #,##0.0_-;_-* &quot;-&quot;?_-;_-@_-"/>
    <numFmt numFmtId="202" formatCode="#,##0.0000"/>
    <numFmt numFmtId="203" formatCode="#,##0.00000"/>
    <numFmt numFmtId="204" formatCode="0.000"/>
    <numFmt numFmtId="205" formatCode="General_)"/>
    <numFmt numFmtId="206" formatCode="0_)"/>
    <numFmt numFmtId="207" formatCode="#,##0.0_ ;[Red]\-#,##0.0\ "/>
    <numFmt numFmtId="208" formatCode="0.0000"/>
    <numFmt numFmtId="209" formatCode="0.000%"/>
    <numFmt numFmtId="210" formatCode="0.00000"/>
    <numFmt numFmtId="211" formatCode="0.000000"/>
    <numFmt numFmtId="212" formatCode="0.0000000"/>
    <numFmt numFmtId="213" formatCode="0_);[Red]\-0_)"/>
    <numFmt numFmtId="214" formatCode=";;;"/>
    <numFmt numFmtId="215" formatCode="#,##0.000"/>
    <numFmt numFmtId="216" formatCode="0.0000000000"/>
    <numFmt numFmtId="217" formatCode="0.000000000"/>
    <numFmt numFmtId="218" formatCode="0.00000000"/>
    <numFmt numFmtId="219" formatCode="&quot;Yes&quot;;&quot;Yes&quot;;&quot;No&quot;"/>
    <numFmt numFmtId="220" formatCode="&quot;True&quot;;&quot;True&quot;;&quot;False&quot;"/>
    <numFmt numFmtId="221" formatCode="&quot;On&quot;;&quot;On&quot;;&quot;Off&quot;"/>
    <numFmt numFmtId="222" formatCode="[$€-2]\ #,##0.00_);[Red]\([$€-2]\ #,##0.00\)"/>
    <numFmt numFmtId="223" formatCode="#,##0.000000"/>
  </numFmts>
  <fonts count="50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Helv"/>
      <family val="0"/>
    </font>
    <font>
      <sz val="10"/>
      <color indexed="18"/>
      <name val="Arial Narrow"/>
      <family val="2"/>
    </font>
    <font>
      <sz val="10"/>
      <color indexed="10"/>
      <name val="Arial Narrow"/>
      <family val="2"/>
    </font>
    <font>
      <sz val="10"/>
      <color indexed="6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8"/>
      <name val="Arial Narrow"/>
      <family val="2"/>
    </font>
    <font>
      <sz val="8"/>
      <color indexed="18"/>
      <name val="Arial Narrow"/>
      <family val="2"/>
    </font>
    <font>
      <b/>
      <u val="single"/>
      <sz val="12"/>
      <color indexed="1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99"/>
      <name val="Arial Narrow"/>
      <family val="2"/>
    </font>
    <font>
      <b/>
      <sz val="10"/>
      <color rgb="FF000099"/>
      <name val="Arial Narrow"/>
      <family val="2"/>
    </font>
    <font>
      <sz val="10"/>
      <color rgb="FFFF0000"/>
      <name val="Arial Narrow"/>
      <family val="2"/>
    </font>
    <font>
      <sz val="8"/>
      <color rgb="FF000099"/>
      <name val="Arial Narrow"/>
      <family val="2"/>
    </font>
    <font>
      <b/>
      <u val="single"/>
      <sz val="12"/>
      <color rgb="FF000099"/>
      <name val="Arial Narrow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8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double"/>
      <top style="thin"/>
      <bottom style="hair"/>
    </border>
    <border>
      <left style="double"/>
      <right style="thin"/>
      <top>
        <color indexed="63"/>
      </top>
      <bottom style="hair"/>
    </border>
    <border>
      <left style="thin"/>
      <right style="double"/>
      <top style="hair"/>
      <bottom style="hair"/>
    </border>
    <border>
      <left style="double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double"/>
      <top style="hair"/>
      <bottom>
        <color indexed="63"/>
      </bottom>
    </border>
    <border>
      <left style="double"/>
      <right style="thin"/>
      <top style="hair"/>
      <bottom style="hair"/>
    </border>
    <border>
      <left style="thin"/>
      <right style="double"/>
      <top style="hair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 style="double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 style="double"/>
      <right style="thin"/>
      <top style="hair"/>
      <bottom>
        <color indexed="63"/>
      </bottom>
    </border>
    <border>
      <left style="double"/>
      <right>
        <color indexed="63"/>
      </right>
      <top style="thin"/>
      <bottom style="hair"/>
    </border>
    <border>
      <left style="double"/>
      <right>
        <color indexed="63"/>
      </right>
      <top>
        <color indexed="63"/>
      </top>
      <bottom style="hair"/>
    </border>
    <border>
      <left style="double"/>
      <right style="thin"/>
      <top>
        <color indexed="63"/>
      </top>
      <bottom style="double"/>
    </border>
    <border>
      <left style="thin"/>
      <right style="double"/>
      <top style="hair"/>
      <bottom style="double"/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double"/>
      <right style="thin"/>
      <top style="hair"/>
      <bottom style="double"/>
    </border>
    <border>
      <left style="thin"/>
      <right style="thin"/>
      <top style="hair"/>
      <bottom style="double"/>
    </border>
    <border>
      <left style="thin"/>
      <right>
        <color indexed="63"/>
      </right>
      <top style="hair"/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double"/>
      <bottom style="hair"/>
    </border>
    <border>
      <left style="double"/>
      <right>
        <color indexed="63"/>
      </right>
      <top style="hair"/>
      <bottom>
        <color indexed="63"/>
      </bottom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 style="double"/>
      <top style="thin"/>
      <bottom>
        <color indexed="63"/>
      </bottom>
    </border>
    <border>
      <left>
        <color indexed="63"/>
      </left>
      <right style="double"/>
      <top style="thin"/>
      <bottom style="hair"/>
    </border>
    <border>
      <left>
        <color indexed="63"/>
      </left>
      <right style="double"/>
      <top style="hair"/>
      <bottom>
        <color indexed="63"/>
      </bottom>
    </border>
    <border>
      <left>
        <color indexed="63"/>
      </left>
      <right style="double"/>
      <top style="hair"/>
      <bottom style="thin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 style="double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206" fontId="4" fillId="0" borderId="0">
      <alignment/>
      <protection/>
    </xf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26">
    <xf numFmtId="0" fontId="0" fillId="0" borderId="0" xfId="0" applyAlignment="1">
      <alignment/>
    </xf>
    <xf numFmtId="0" fontId="45" fillId="33" borderId="0" xfId="0" applyFont="1" applyFill="1" applyBorder="1" applyAlignment="1">
      <alignment vertical="center"/>
    </xf>
    <xf numFmtId="0" fontId="45" fillId="33" borderId="0" xfId="0" applyFont="1" applyFill="1" applyBorder="1" applyAlignment="1">
      <alignment horizontal="left" vertical="center"/>
    </xf>
    <xf numFmtId="0" fontId="45" fillId="34" borderId="0" xfId="0" applyFont="1" applyFill="1" applyBorder="1" applyAlignment="1" applyProtection="1">
      <alignment horizontal="left" vertical="center"/>
      <protection locked="0"/>
    </xf>
    <xf numFmtId="0" fontId="45" fillId="34" borderId="0" xfId="0" applyFont="1" applyFill="1" applyAlignment="1">
      <alignment horizontal="left" vertical="center"/>
    </xf>
    <xf numFmtId="0" fontId="45" fillId="33" borderId="0" xfId="0" applyFont="1" applyFill="1" applyAlignment="1">
      <alignment horizontal="left" vertical="center"/>
    </xf>
    <xf numFmtId="0" fontId="46" fillId="33" borderId="0" xfId="0" applyFont="1" applyFill="1" applyBorder="1" applyAlignment="1">
      <alignment horizontal="left" vertical="center" wrapText="1"/>
    </xf>
    <xf numFmtId="49" fontId="45" fillId="33" borderId="0" xfId="0" applyNumberFormat="1" applyFont="1" applyFill="1" applyBorder="1" applyAlignment="1">
      <alignment vertical="center"/>
    </xf>
    <xf numFmtId="0" fontId="45" fillId="34" borderId="0" xfId="0" applyNumberFormat="1" applyFont="1" applyFill="1" applyBorder="1" applyAlignment="1">
      <alignment horizontal="left" vertical="center"/>
    </xf>
    <xf numFmtId="49" fontId="45" fillId="33" borderId="0" xfId="0" applyNumberFormat="1" applyFont="1" applyFill="1" applyBorder="1" applyAlignment="1">
      <alignment horizontal="left" vertical="center"/>
    </xf>
    <xf numFmtId="0" fontId="45" fillId="35" borderId="0" xfId="0" applyNumberFormat="1" applyFont="1" applyFill="1" applyBorder="1" applyAlignment="1">
      <alignment horizontal="left" vertical="center"/>
    </xf>
    <xf numFmtId="49" fontId="45" fillId="33" borderId="0" xfId="0" applyNumberFormat="1" applyFont="1" applyFill="1" applyAlignment="1">
      <alignment vertical="center"/>
    </xf>
    <xf numFmtId="0" fontId="45" fillId="33" borderId="0" xfId="0" applyFont="1" applyFill="1" applyAlignment="1">
      <alignment vertical="center"/>
    </xf>
    <xf numFmtId="0" fontId="45" fillId="34" borderId="0" xfId="0" applyFont="1" applyFill="1" applyAlignment="1">
      <alignment vertical="center"/>
    </xf>
    <xf numFmtId="0" fontId="45" fillId="35" borderId="0" xfId="0" applyFont="1" applyFill="1" applyAlignment="1">
      <alignment vertical="center"/>
    </xf>
    <xf numFmtId="0" fontId="45" fillId="0" borderId="0" xfId="0" applyFont="1" applyAlignment="1">
      <alignment vertical="center"/>
    </xf>
    <xf numFmtId="0" fontId="45" fillId="33" borderId="0" xfId="0" applyFont="1" applyFill="1" applyAlignment="1">
      <alignment horizontal="center" vertical="center"/>
    </xf>
    <xf numFmtId="0" fontId="45" fillId="0" borderId="0" xfId="0" applyFont="1" applyFill="1" applyAlignment="1">
      <alignment horizontal="center" vertical="center"/>
    </xf>
    <xf numFmtId="49" fontId="45" fillId="33" borderId="10" xfId="0" applyNumberFormat="1" applyFont="1" applyFill="1" applyBorder="1" applyAlignment="1">
      <alignment horizontal="center" vertical="center"/>
    </xf>
    <xf numFmtId="0" fontId="45" fillId="33" borderId="11" xfId="0" applyFont="1" applyFill="1" applyBorder="1" applyAlignment="1">
      <alignment horizontal="left" vertical="center"/>
    </xf>
    <xf numFmtId="3" fontId="45" fillId="34" borderId="12" xfId="0" applyNumberFormat="1" applyFont="1" applyFill="1" applyBorder="1" applyAlignment="1" applyProtection="1">
      <alignment vertical="center"/>
      <protection locked="0"/>
    </xf>
    <xf numFmtId="3" fontId="45" fillId="34" borderId="13" xfId="0" applyNumberFormat="1" applyFont="1" applyFill="1" applyBorder="1" applyAlignment="1" applyProtection="1">
      <alignment vertical="center"/>
      <protection locked="0"/>
    </xf>
    <xf numFmtId="2" fontId="45" fillId="35" borderId="11" xfId="0" applyNumberFormat="1" applyFont="1" applyFill="1" applyBorder="1" applyAlignment="1" applyProtection="1">
      <alignment vertical="center"/>
      <protection locked="0"/>
    </xf>
    <xf numFmtId="3" fontId="45" fillId="35" borderId="14" xfId="0" applyNumberFormat="1" applyFont="1" applyFill="1" applyBorder="1" applyAlignment="1" applyProtection="1">
      <alignment vertical="center"/>
      <protection locked="0"/>
    </xf>
    <xf numFmtId="49" fontId="45" fillId="33" borderId="15" xfId="0" applyNumberFormat="1" applyFont="1" applyFill="1" applyBorder="1" applyAlignment="1">
      <alignment horizontal="center" vertical="center"/>
    </xf>
    <xf numFmtId="2" fontId="45" fillId="35" borderId="12" xfId="0" applyNumberFormat="1" applyFont="1" applyFill="1" applyBorder="1" applyAlignment="1" applyProtection="1">
      <alignment vertical="center"/>
      <protection locked="0"/>
    </xf>
    <xf numFmtId="3" fontId="45" fillId="35" borderId="16" xfId="0" applyNumberFormat="1" applyFont="1" applyFill="1" applyBorder="1" applyAlignment="1" applyProtection="1">
      <alignment vertical="center"/>
      <protection locked="0"/>
    </xf>
    <xf numFmtId="49" fontId="45" fillId="33" borderId="17" xfId="0" applyNumberFormat="1" applyFont="1" applyFill="1" applyBorder="1" applyAlignment="1">
      <alignment horizontal="center" vertical="center"/>
    </xf>
    <xf numFmtId="0" fontId="45" fillId="33" borderId="18" xfId="0" applyFont="1" applyFill="1" applyBorder="1" applyAlignment="1">
      <alignment horizontal="left" vertical="center"/>
    </xf>
    <xf numFmtId="3" fontId="45" fillId="34" borderId="19" xfId="0" applyNumberFormat="1" applyFont="1" applyFill="1" applyBorder="1" applyAlignment="1" applyProtection="1">
      <alignment vertical="center"/>
      <protection locked="0"/>
    </xf>
    <xf numFmtId="3" fontId="45" fillId="34" borderId="18" xfId="0" applyNumberFormat="1" applyFont="1" applyFill="1" applyBorder="1" applyAlignment="1" applyProtection="1">
      <alignment vertical="center"/>
      <protection locked="0"/>
    </xf>
    <xf numFmtId="2" fontId="45" fillId="35" borderId="18" xfId="0" applyNumberFormat="1" applyFont="1" applyFill="1" applyBorder="1" applyAlignment="1" applyProtection="1">
      <alignment vertical="center"/>
      <protection locked="0"/>
    </xf>
    <xf numFmtId="3" fontId="45" fillId="35" borderId="20" xfId="0" applyNumberFormat="1" applyFont="1" applyFill="1" applyBorder="1" applyAlignment="1" applyProtection="1">
      <alignment vertical="center"/>
      <protection locked="0"/>
    </xf>
    <xf numFmtId="3" fontId="45" fillId="34" borderId="11" xfId="0" applyNumberFormat="1" applyFont="1" applyFill="1" applyBorder="1" applyAlignment="1" applyProtection="1">
      <alignment vertical="center"/>
      <protection locked="0"/>
    </xf>
    <xf numFmtId="49" fontId="45" fillId="33" borderId="21" xfId="0" applyNumberFormat="1" applyFont="1" applyFill="1" applyBorder="1" applyAlignment="1">
      <alignment horizontal="center" vertical="center"/>
    </xf>
    <xf numFmtId="3" fontId="45" fillId="35" borderId="22" xfId="0" applyNumberFormat="1" applyFont="1" applyFill="1" applyBorder="1" applyAlignment="1" applyProtection="1">
      <alignment vertical="center"/>
      <protection locked="0"/>
    </xf>
    <xf numFmtId="3" fontId="45" fillId="33" borderId="23" xfId="0" applyNumberFormat="1" applyFont="1" applyFill="1" applyBorder="1" applyAlignment="1">
      <alignment vertical="center"/>
    </xf>
    <xf numFmtId="0" fontId="45" fillId="33" borderId="23" xfId="0" applyFont="1" applyFill="1" applyBorder="1" applyAlignment="1">
      <alignment vertical="center"/>
    </xf>
    <xf numFmtId="3" fontId="45" fillId="33" borderId="24" xfId="0" applyNumberFormat="1" applyFont="1" applyFill="1" applyBorder="1" applyAlignment="1">
      <alignment vertical="center"/>
    </xf>
    <xf numFmtId="3" fontId="45" fillId="33" borderId="25" xfId="0" applyNumberFormat="1" applyFont="1" applyFill="1" applyBorder="1" applyAlignment="1">
      <alignment vertical="center"/>
    </xf>
    <xf numFmtId="3" fontId="45" fillId="33" borderId="26" xfId="0" applyNumberFormat="1" applyFont="1" applyFill="1" applyBorder="1" applyAlignment="1">
      <alignment vertical="center"/>
    </xf>
    <xf numFmtId="3" fontId="45" fillId="33" borderId="0" xfId="0" applyNumberFormat="1" applyFont="1" applyFill="1" applyBorder="1" applyAlignment="1">
      <alignment vertical="center"/>
    </xf>
    <xf numFmtId="0" fontId="45" fillId="33" borderId="0" xfId="0" applyFont="1" applyFill="1" applyAlignment="1">
      <alignment horizontal="right" vertical="center"/>
    </xf>
    <xf numFmtId="0" fontId="45" fillId="33" borderId="10" xfId="0" applyFont="1" applyFill="1" applyBorder="1" applyAlignment="1">
      <alignment horizontal="center" vertical="center"/>
    </xf>
    <xf numFmtId="0" fontId="45" fillId="33" borderId="27" xfId="0" applyFont="1" applyFill="1" applyBorder="1" applyAlignment="1">
      <alignment vertical="center" wrapText="1"/>
    </xf>
    <xf numFmtId="0" fontId="45" fillId="33" borderId="28" xfId="0" applyFont="1" applyFill="1" applyBorder="1" applyAlignment="1">
      <alignment vertical="center" wrapText="1"/>
    </xf>
    <xf numFmtId="3" fontId="45" fillId="34" borderId="16" xfId="0" applyNumberFormat="1" applyFont="1" applyFill="1" applyBorder="1" applyAlignment="1">
      <alignment horizontal="right" vertical="center"/>
    </xf>
    <xf numFmtId="0" fontId="45" fillId="33" borderId="21" xfId="0" applyFont="1" applyFill="1" applyBorder="1" applyAlignment="1">
      <alignment horizontal="center" vertical="center"/>
    </xf>
    <xf numFmtId="3" fontId="45" fillId="0" borderId="16" xfId="0" applyNumberFormat="1" applyFont="1" applyFill="1" applyBorder="1" applyAlignment="1">
      <alignment horizontal="right" vertical="center"/>
    </xf>
    <xf numFmtId="0" fontId="45" fillId="33" borderId="15" xfId="0" applyFont="1" applyFill="1" applyBorder="1" applyAlignment="1">
      <alignment horizontal="center" vertical="center"/>
    </xf>
    <xf numFmtId="3" fontId="45" fillId="34" borderId="29" xfId="0" applyNumberFormat="1" applyFont="1" applyFill="1" applyBorder="1" applyAlignment="1">
      <alignment horizontal="right" vertical="center"/>
    </xf>
    <xf numFmtId="3" fontId="45" fillId="35" borderId="16" xfId="0" applyNumberFormat="1" applyFont="1" applyFill="1" applyBorder="1" applyAlignment="1">
      <alignment horizontal="right" vertical="center"/>
    </xf>
    <xf numFmtId="0" fontId="45" fillId="33" borderId="21" xfId="0" applyFont="1" applyFill="1" applyBorder="1" applyAlignment="1">
      <alignment horizontal="right" vertical="center"/>
    </xf>
    <xf numFmtId="0" fontId="45" fillId="33" borderId="30" xfId="0" applyFont="1" applyFill="1" applyBorder="1" applyAlignment="1">
      <alignment vertical="center" wrapText="1"/>
    </xf>
    <xf numFmtId="3" fontId="45" fillId="34" borderId="31" xfId="0" applyNumberFormat="1" applyFont="1" applyFill="1" applyBorder="1" applyAlignment="1">
      <alignment horizontal="right" vertical="center"/>
    </xf>
    <xf numFmtId="0" fontId="45" fillId="33" borderId="32" xfId="0" applyFont="1" applyFill="1" applyBorder="1" applyAlignment="1">
      <alignment horizontal="center" vertical="center"/>
    </xf>
    <xf numFmtId="0" fontId="45" fillId="33" borderId="33" xfId="0" applyFont="1" applyFill="1" applyBorder="1" applyAlignment="1">
      <alignment vertical="center"/>
    </xf>
    <xf numFmtId="3" fontId="45" fillId="0" borderId="26" xfId="0" applyNumberFormat="1" applyFont="1" applyFill="1" applyBorder="1" applyAlignment="1">
      <alignment horizontal="right" vertical="center"/>
    </xf>
    <xf numFmtId="0" fontId="45" fillId="33" borderId="0" xfId="0" applyFont="1" applyFill="1" applyBorder="1" applyAlignment="1">
      <alignment horizontal="center" vertical="center"/>
    </xf>
    <xf numFmtId="3" fontId="45" fillId="33" borderId="0" xfId="0" applyNumberFormat="1" applyFont="1" applyFill="1" applyBorder="1" applyAlignment="1">
      <alignment horizontal="right" vertical="center"/>
    </xf>
    <xf numFmtId="0" fontId="45" fillId="33" borderId="34" xfId="0" applyFont="1" applyFill="1" applyBorder="1" applyAlignment="1">
      <alignment horizontal="center" vertical="center"/>
    </xf>
    <xf numFmtId="3" fontId="45" fillId="33" borderId="35" xfId="0" applyNumberFormat="1" applyFont="1" applyFill="1" applyBorder="1" applyAlignment="1">
      <alignment horizontal="right" vertical="center"/>
    </xf>
    <xf numFmtId="0" fontId="45" fillId="33" borderId="36" xfId="0" applyFont="1" applyFill="1" applyBorder="1" applyAlignment="1">
      <alignment horizontal="center" vertical="center"/>
    </xf>
    <xf numFmtId="3" fontId="45" fillId="33" borderId="37" xfId="0" applyNumberFormat="1" applyFont="1" applyFill="1" applyBorder="1" applyAlignment="1">
      <alignment horizontal="right" vertical="center"/>
    </xf>
    <xf numFmtId="3" fontId="45" fillId="33" borderId="26" xfId="0" applyNumberFormat="1" applyFont="1" applyFill="1" applyBorder="1" applyAlignment="1">
      <alignment horizontal="right" vertical="center"/>
    </xf>
    <xf numFmtId="49" fontId="45" fillId="33" borderId="32" xfId="0" applyNumberFormat="1" applyFont="1" applyFill="1" applyBorder="1" applyAlignment="1">
      <alignment horizontal="center" vertical="center"/>
    </xf>
    <xf numFmtId="0" fontId="45" fillId="33" borderId="0" xfId="0" applyFont="1" applyFill="1" applyAlignment="1">
      <alignment horizontal="center" vertical="center" wrapText="1"/>
    </xf>
    <xf numFmtId="3" fontId="45" fillId="33" borderId="14" xfId="0" applyNumberFormat="1" applyFont="1" applyFill="1" applyBorder="1" applyAlignment="1">
      <alignment horizontal="right" vertical="center"/>
    </xf>
    <xf numFmtId="0" fontId="45" fillId="33" borderId="17" xfId="0" applyFont="1" applyFill="1" applyBorder="1" applyAlignment="1">
      <alignment horizontal="center" vertical="center"/>
    </xf>
    <xf numFmtId="3" fontId="45" fillId="33" borderId="22" xfId="0" applyNumberFormat="1" applyFont="1" applyFill="1" applyBorder="1" applyAlignment="1">
      <alignment horizontal="right" vertical="center"/>
    </xf>
    <xf numFmtId="0" fontId="45" fillId="33" borderId="0" xfId="0" applyFont="1" applyFill="1" applyBorder="1" applyAlignment="1">
      <alignment horizontal="right" vertical="center"/>
    </xf>
    <xf numFmtId="0" fontId="45" fillId="0" borderId="0" xfId="0" applyFont="1" applyFill="1" applyBorder="1" applyAlignment="1">
      <alignment horizontal="left" vertical="center"/>
    </xf>
    <xf numFmtId="3" fontId="45" fillId="33" borderId="16" xfId="0" applyNumberFormat="1" applyFont="1" applyFill="1" applyBorder="1" applyAlignment="1">
      <alignment horizontal="right" vertical="center"/>
    </xf>
    <xf numFmtId="49" fontId="45" fillId="33" borderId="38" xfId="0" applyNumberFormat="1" applyFont="1" applyFill="1" applyBorder="1" applyAlignment="1">
      <alignment horizontal="center" vertical="center"/>
    </xf>
    <xf numFmtId="49" fontId="45" fillId="33" borderId="39" xfId="0" applyNumberFormat="1" applyFont="1" applyFill="1" applyBorder="1" applyAlignment="1">
      <alignment horizontal="center" vertical="center"/>
    </xf>
    <xf numFmtId="49" fontId="45" fillId="33" borderId="40" xfId="0" applyNumberFormat="1" applyFont="1" applyFill="1" applyBorder="1" applyAlignment="1">
      <alignment horizontal="center" vertical="center"/>
    </xf>
    <xf numFmtId="49" fontId="45" fillId="33" borderId="36" xfId="0" applyNumberFormat="1" applyFont="1" applyFill="1" applyBorder="1" applyAlignment="1">
      <alignment horizontal="center" vertical="center"/>
    </xf>
    <xf numFmtId="3" fontId="45" fillId="33" borderId="20" xfId="0" applyNumberFormat="1" applyFont="1" applyFill="1" applyBorder="1" applyAlignment="1">
      <alignment horizontal="right" vertical="center"/>
    </xf>
    <xf numFmtId="49" fontId="45" fillId="33" borderId="41" xfId="0" applyNumberFormat="1" applyFont="1" applyFill="1" applyBorder="1" applyAlignment="1">
      <alignment horizontal="center" vertical="center"/>
    </xf>
    <xf numFmtId="3" fontId="45" fillId="33" borderId="42" xfId="0" applyNumberFormat="1" applyFont="1" applyFill="1" applyBorder="1" applyAlignment="1">
      <alignment horizontal="right" vertical="center"/>
    </xf>
    <xf numFmtId="0" fontId="45" fillId="33" borderId="13" xfId="0" applyFont="1" applyFill="1" applyBorder="1" applyAlignment="1">
      <alignment horizontal="left" vertical="center"/>
    </xf>
    <xf numFmtId="0" fontId="45" fillId="33" borderId="43" xfId="0" applyFont="1" applyFill="1" applyBorder="1" applyAlignment="1">
      <alignment horizontal="center" vertical="center"/>
    </xf>
    <xf numFmtId="3" fontId="45" fillId="33" borderId="11" xfId="0" applyNumberFormat="1" applyFont="1" applyFill="1" applyBorder="1" applyAlignment="1">
      <alignment horizontal="right" vertical="center"/>
    </xf>
    <xf numFmtId="3" fontId="45" fillId="0" borderId="27" xfId="0" applyNumberFormat="1" applyFont="1" applyBorder="1" applyAlignment="1">
      <alignment horizontal="right" vertical="center"/>
    </xf>
    <xf numFmtId="3" fontId="45" fillId="0" borderId="11" xfId="0" applyNumberFormat="1" applyFont="1" applyBorder="1" applyAlignment="1">
      <alignment horizontal="right" vertical="center"/>
    </xf>
    <xf numFmtId="3" fontId="45" fillId="33" borderId="12" xfId="0" applyNumberFormat="1" applyFont="1" applyFill="1" applyBorder="1" applyAlignment="1">
      <alignment horizontal="right" vertical="center"/>
    </xf>
    <xf numFmtId="3" fontId="45" fillId="0" borderId="28" xfId="0" applyNumberFormat="1" applyFont="1" applyBorder="1" applyAlignment="1">
      <alignment horizontal="right" vertical="center"/>
    </xf>
    <xf numFmtId="3" fontId="45" fillId="0" borderId="12" xfId="0" applyNumberFormat="1" applyFont="1" applyBorder="1" applyAlignment="1">
      <alignment horizontal="right" vertical="center"/>
    </xf>
    <xf numFmtId="0" fontId="45" fillId="33" borderId="38" xfId="0" applyFont="1" applyFill="1" applyBorder="1" applyAlignment="1">
      <alignment horizontal="center" vertical="center"/>
    </xf>
    <xf numFmtId="0" fontId="45" fillId="33" borderId="19" xfId="0" applyFont="1" applyFill="1" applyBorder="1" applyAlignment="1">
      <alignment horizontal="left" vertical="center"/>
    </xf>
    <xf numFmtId="3" fontId="45" fillId="33" borderId="19" xfId="0" applyNumberFormat="1" applyFont="1" applyFill="1" applyBorder="1" applyAlignment="1">
      <alignment horizontal="right" vertical="center"/>
    </xf>
    <xf numFmtId="3" fontId="45" fillId="33" borderId="18" xfId="0" applyNumberFormat="1" applyFont="1" applyFill="1" applyBorder="1" applyAlignment="1">
      <alignment horizontal="right" vertical="center"/>
    </xf>
    <xf numFmtId="3" fontId="45" fillId="0" borderId="44" xfId="0" applyNumberFormat="1" applyFont="1" applyBorder="1" applyAlignment="1">
      <alignment horizontal="right" vertical="center"/>
    </xf>
    <xf numFmtId="3" fontId="45" fillId="0" borderId="19" xfId="0" applyNumberFormat="1" applyFont="1" applyBorder="1" applyAlignment="1">
      <alignment horizontal="right" vertical="center"/>
    </xf>
    <xf numFmtId="3" fontId="45" fillId="0" borderId="18" xfId="0" applyNumberFormat="1" applyFont="1" applyBorder="1" applyAlignment="1">
      <alignment horizontal="right" vertical="center"/>
    </xf>
    <xf numFmtId="3" fontId="45" fillId="33" borderId="25" xfId="0" applyNumberFormat="1" applyFont="1" applyFill="1" applyBorder="1" applyAlignment="1">
      <alignment horizontal="right" vertical="center"/>
    </xf>
    <xf numFmtId="3" fontId="45" fillId="33" borderId="33" xfId="0" applyNumberFormat="1" applyFont="1" applyFill="1" applyBorder="1" applyAlignment="1">
      <alignment horizontal="right" vertical="center"/>
    </xf>
    <xf numFmtId="3" fontId="45" fillId="33" borderId="0" xfId="0" applyNumberFormat="1" applyFont="1" applyFill="1" applyAlignment="1">
      <alignment vertical="center"/>
    </xf>
    <xf numFmtId="4" fontId="45" fillId="33" borderId="12" xfId="0" applyNumberFormat="1" applyFont="1" applyFill="1" applyBorder="1" applyAlignment="1">
      <alignment horizontal="right" vertical="center"/>
    </xf>
    <xf numFmtId="4" fontId="45" fillId="0" borderId="28" xfId="0" applyNumberFormat="1" applyFont="1" applyFill="1" applyBorder="1" applyAlignment="1">
      <alignment horizontal="right"/>
    </xf>
    <xf numFmtId="4" fontId="45" fillId="33" borderId="29" xfId="0" applyNumberFormat="1" applyFont="1" applyFill="1" applyBorder="1" applyAlignment="1">
      <alignment horizontal="right" vertical="center"/>
    </xf>
    <xf numFmtId="4" fontId="45" fillId="33" borderId="19" xfId="0" applyNumberFormat="1" applyFont="1" applyFill="1" applyBorder="1" applyAlignment="1">
      <alignment horizontal="right" vertical="center"/>
    </xf>
    <xf numFmtId="4" fontId="45" fillId="0" borderId="44" xfId="0" applyNumberFormat="1" applyFont="1" applyFill="1" applyBorder="1" applyAlignment="1">
      <alignment horizontal="right"/>
    </xf>
    <xf numFmtId="4" fontId="45" fillId="33" borderId="31" xfId="0" applyNumberFormat="1" applyFont="1" applyFill="1" applyBorder="1" applyAlignment="1">
      <alignment horizontal="right" vertical="center"/>
    </xf>
    <xf numFmtId="0" fontId="45" fillId="33" borderId="11" xfId="0" applyFont="1" applyFill="1" applyBorder="1" applyAlignment="1">
      <alignment vertical="center"/>
    </xf>
    <xf numFmtId="4" fontId="45" fillId="33" borderId="11" xfId="0" applyNumberFormat="1" applyFont="1" applyFill="1" applyBorder="1" applyAlignment="1">
      <alignment horizontal="right" vertical="center"/>
    </xf>
    <xf numFmtId="4" fontId="45" fillId="0" borderId="27" xfId="0" applyNumberFormat="1" applyFont="1" applyFill="1" applyBorder="1" applyAlignment="1">
      <alignment horizontal="right"/>
    </xf>
    <xf numFmtId="4" fontId="45" fillId="33" borderId="14" xfId="0" applyNumberFormat="1" applyFont="1" applyFill="1" applyBorder="1" applyAlignment="1">
      <alignment horizontal="right" vertical="center"/>
    </xf>
    <xf numFmtId="0" fontId="45" fillId="33" borderId="12" xfId="0" applyFont="1" applyFill="1" applyBorder="1" applyAlignment="1">
      <alignment horizontal="left" vertical="center"/>
    </xf>
    <xf numFmtId="49" fontId="45" fillId="33" borderId="45" xfId="0" applyNumberFormat="1" applyFont="1" applyFill="1" applyBorder="1" applyAlignment="1">
      <alignment horizontal="center" vertical="center"/>
    </xf>
    <xf numFmtId="0" fontId="45" fillId="33" borderId="46" xfId="0" applyFont="1" applyFill="1" applyBorder="1" applyAlignment="1">
      <alignment horizontal="left" vertical="center" wrapText="1"/>
    </xf>
    <xf numFmtId="4" fontId="45" fillId="33" borderId="46" xfId="0" applyNumberFormat="1" applyFont="1" applyFill="1" applyBorder="1" applyAlignment="1">
      <alignment horizontal="right" vertical="center"/>
    </xf>
    <xf numFmtId="4" fontId="45" fillId="0" borderId="47" xfId="0" applyNumberFormat="1" applyFont="1" applyFill="1" applyBorder="1" applyAlignment="1">
      <alignment horizontal="right"/>
    </xf>
    <xf numFmtId="4" fontId="45" fillId="33" borderId="42" xfId="0" applyNumberFormat="1" applyFont="1" applyFill="1" applyBorder="1" applyAlignment="1">
      <alignment horizontal="right" vertical="center"/>
    </xf>
    <xf numFmtId="0" fontId="45" fillId="33" borderId="48" xfId="0" applyFont="1" applyFill="1" applyBorder="1" applyAlignment="1">
      <alignment horizontal="center" vertical="center" wrapText="1"/>
    </xf>
    <xf numFmtId="0" fontId="45" fillId="33" borderId="49" xfId="0" applyFont="1" applyFill="1" applyBorder="1" applyAlignment="1">
      <alignment horizontal="center" vertical="center" wrapText="1"/>
    </xf>
    <xf numFmtId="0" fontId="45" fillId="33" borderId="50" xfId="0" applyFont="1" applyFill="1" applyBorder="1" applyAlignment="1">
      <alignment horizontal="center" vertical="center" wrapText="1"/>
    </xf>
    <xf numFmtId="0" fontId="45" fillId="33" borderId="50" xfId="0" applyFont="1" applyFill="1" applyBorder="1" applyAlignment="1">
      <alignment horizontal="center" vertical="center"/>
    </xf>
    <xf numFmtId="0" fontId="45" fillId="33" borderId="51" xfId="0" applyFont="1" applyFill="1" applyBorder="1" applyAlignment="1">
      <alignment horizontal="center" vertical="center"/>
    </xf>
    <xf numFmtId="0" fontId="45" fillId="33" borderId="52" xfId="0" applyFont="1" applyFill="1" applyBorder="1" applyAlignment="1">
      <alignment horizontal="center" vertical="center" wrapText="1"/>
    </xf>
    <xf numFmtId="49" fontId="47" fillId="33" borderId="39" xfId="0" applyNumberFormat="1" applyFont="1" applyFill="1" applyBorder="1" applyAlignment="1">
      <alignment horizontal="center" vertical="center"/>
    </xf>
    <xf numFmtId="0" fontId="47" fillId="33" borderId="11" xfId="0" applyFont="1" applyFill="1" applyBorder="1" applyAlignment="1">
      <alignment horizontal="left" vertical="center"/>
    </xf>
    <xf numFmtId="49" fontId="47" fillId="33" borderId="40" xfId="0" applyNumberFormat="1" applyFont="1" applyFill="1" applyBorder="1" applyAlignment="1">
      <alignment horizontal="center" vertical="center"/>
    </xf>
    <xf numFmtId="0" fontId="47" fillId="33" borderId="13" xfId="0" applyFont="1" applyFill="1" applyBorder="1" applyAlignment="1">
      <alignment horizontal="left" vertical="center"/>
    </xf>
    <xf numFmtId="49" fontId="47" fillId="33" borderId="53" xfId="0" applyNumberFormat="1" applyFont="1" applyFill="1" applyBorder="1" applyAlignment="1">
      <alignment horizontal="center" vertical="center"/>
    </xf>
    <xf numFmtId="0" fontId="47" fillId="33" borderId="19" xfId="0" applyFont="1" applyFill="1" applyBorder="1" applyAlignment="1">
      <alignment horizontal="left" vertical="center"/>
    </xf>
    <xf numFmtId="0" fontId="47" fillId="33" borderId="11" xfId="0" applyFont="1" applyFill="1" applyBorder="1" applyAlignment="1">
      <alignment vertical="center"/>
    </xf>
    <xf numFmtId="49" fontId="47" fillId="33" borderId="36" xfId="0" applyNumberFormat="1" applyFont="1" applyFill="1" applyBorder="1" applyAlignment="1">
      <alignment horizontal="center" vertical="center"/>
    </xf>
    <xf numFmtId="0" fontId="47" fillId="33" borderId="12" xfId="0" applyFont="1" applyFill="1" applyBorder="1" applyAlignment="1">
      <alignment horizontal="left" vertical="center"/>
    </xf>
    <xf numFmtId="0" fontId="47" fillId="33" borderId="19" xfId="0" applyFont="1" applyFill="1" applyBorder="1" applyAlignment="1">
      <alignment horizontal="left" vertical="center" wrapText="1"/>
    </xf>
    <xf numFmtId="4" fontId="47" fillId="34" borderId="33" xfId="0" applyNumberFormat="1" applyFont="1" applyFill="1" applyBorder="1" applyAlignment="1">
      <alignment horizontal="right" vertical="center"/>
    </xf>
    <xf numFmtId="0" fontId="48" fillId="33" borderId="54" xfId="0" applyFont="1" applyFill="1" applyBorder="1" applyAlignment="1">
      <alignment horizontal="center" vertical="center"/>
    </xf>
    <xf numFmtId="0" fontId="48" fillId="33" borderId="23" xfId="0" applyFont="1" applyFill="1" applyBorder="1" applyAlignment="1">
      <alignment horizontal="center" vertical="center"/>
    </xf>
    <xf numFmtId="0" fontId="48" fillId="33" borderId="24" xfId="0" applyFont="1" applyFill="1" applyBorder="1" applyAlignment="1">
      <alignment horizontal="center" vertical="center"/>
    </xf>
    <xf numFmtId="0" fontId="48" fillId="33" borderId="0" xfId="0" applyFont="1" applyFill="1" applyAlignment="1">
      <alignment horizontal="center" vertical="center"/>
    </xf>
    <xf numFmtId="0" fontId="48" fillId="33" borderId="55" xfId="0" applyFont="1" applyFill="1" applyBorder="1" applyAlignment="1">
      <alignment horizontal="center" vertical="center"/>
    </xf>
    <xf numFmtId="4" fontId="47" fillId="34" borderId="56" xfId="0" applyNumberFormat="1" applyFont="1" applyFill="1" applyBorder="1" applyAlignment="1">
      <alignment horizontal="right" vertical="center"/>
    </xf>
    <xf numFmtId="4" fontId="47" fillId="34" borderId="28" xfId="0" applyNumberFormat="1" applyFont="1" applyFill="1" applyBorder="1" applyAlignment="1">
      <alignment horizontal="right" vertical="center"/>
    </xf>
    <xf numFmtId="4" fontId="47" fillId="34" borderId="44" xfId="0" applyNumberFormat="1" applyFont="1" applyFill="1" applyBorder="1" applyAlignment="1">
      <alignment horizontal="right" vertical="center"/>
    </xf>
    <xf numFmtId="4" fontId="47" fillId="34" borderId="27" xfId="0" applyNumberFormat="1" applyFont="1" applyFill="1" applyBorder="1" applyAlignment="1">
      <alignment horizontal="right" vertical="center"/>
    </xf>
    <xf numFmtId="4" fontId="45" fillId="33" borderId="51" xfId="0" applyNumberFormat="1" applyFont="1" applyFill="1" applyBorder="1" applyAlignment="1">
      <alignment horizontal="right" vertical="center"/>
    </xf>
    <xf numFmtId="4" fontId="45" fillId="33" borderId="0" xfId="0" applyNumberFormat="1" applyFont="1" applyFill="1" applyAlignment="1">
      <alignment horizontal="right" vertical="center"/>
    </xf>
    <xf numFmtId="4" fontId="45" fillId="33" borderId="0" xfId="0" applyNumberFormat="1" applyFont="1" applyFill="1" applyAlignment="1">
      <alignment vertical="center"/>
    </xf>
    <xf numFmtId="3" fontId="45" fillId="34" borderId="57" xfId="0" applyNumberFormat="1" applyFont="1" applyFill="1" applyBorder="1" applyAlignment="1">
      <alignment horizontal="right" vertical="center"/>
    </xf>
    <xf numFmtId="0" fontId="7" fillId="36" borderId="0" xfId="0" applyFont="1" applyFill="1" applyBorder="1" applyAlignment="1" applyProtection="1">
      <alignment horizontal="left" vertical="center"/>
      <protection locked="0"/>
    </xf>
    <xf numFmtId="4" fontId="47" fillId="33" borderId="58" xfId="57" applyNumberFormat="1" applyFont="1" applyFill="1" applyBorder="1" applyAlignment="1">
      <alignment vertical="center"/>
      <protection/>
    </xf>
    <xf numFmtId="4" fontId="47" fillId="33" borderId="37" xfId="57" applyNumberFormat="1" applyFont="1" applyFill="1" applyBorder="1" applyAlignment="1">
      <alignment vertical="center"/>
      <protection/>
    </xf>
    <xf numFmtId="4" fontId="47" fillId="33" borderId="59" xfId="57" applyNumberFormat="1" applyFont="1" applyFill="1" applyBorder="1" applyAlignment="1">
      <alignment vertical="center"/>
      <protection/>
    </xf>
    <xf numFmtId="4" fontId="47" fillId="33" borderId="60" xfId="57" applyNumberFormat="1" applyFont="1" applyFill="1" applyBorder="1" applyAlignment="1">
      <alignment vertical="center"/>
      <protection/>
    </xf>
    <xf numFmtId="4" fontId="47" fillId="33" borderId="61" xfId="57" applyNumberFormat="1" applyFont="1" applyFill="1" applyBorder="1" applyAlignment="1">
      <alignment vertical="center"/>
      <protection/>
    </xf>
    <xf numFmtId="199" fontId="47" fillId="33" borderId="11" xfId="0" applyNumberFormat="1" applyFont="1" applyFill="1" applyBorder="1" applyAlignment="1">
      <alignment vertical="center"/>
    </xf>
    <xf numFmtId="199" fontId="47" fillId="33" borderId="12" xfId="0" applyNumberFormat="1" applyFont="1" applyFill="1" applyBorder="1" applyAlignment="1">
      <alignment vertical="center"/>
    </xf>
    <xf numFmtId="199" fontId="47" fillId="33" borderId="19" xfId="0" applyNumberFormat="1" applyFont="1" applyFill="1" applyBorder="1" applyAlignment="1">
      <alignment vertical="center"/>
    </xf>
    <xf numFmtId="199" fontId="47" fillId="33" borderId="25" xfId="0" applyNumberFormat="1" applyFont="1" applyFill="1" applyBorder="1" applyAlignment="1">
      <alignment vertical="center"/>
    </xf>
    <xf numFmtId="4" fontId="47" fillId="33" borderId="25" xfId="0" applyNumberFormat="1" applyFont="1" applyFill="1" applyBorder="1" applyAlignment="1">
      <alignment vertical="center"/>
    </xf>
    <xf numFmtId="4" fontId="47" fillId="0" borderId="11" xfId="0" applyNumberFormat="1" applyFont="1" applyFill="1" applyBorder="1" applyAlignment="1">
      <alignment vertical="center"/>
    </xf>
    <xf numFmtId="4" fontId="47" fillId="0" borderId="12" xfId="0" applyNumberFormat="1" applyFont="1" applyFill="1" applyBorder="1" applyAlignment="1">
      <alignment vertical="center"/>
    </xf>
    <xf numFmtId="4" fontId="47" fillId="0" borderId="18" xfId="0" applyNumberFormat="1" applyFont="1" applyFill="1" applyBorder="1" applyAlignment="1">
      <alignment vertical="center"/>
    </xf>
    <xf numFmtId="4" fontId="47" fillId="0" borderId="19" xfId="0" applyNumberFormat="1" applyFont="1" applyFill="1" applyBorder="1" applyAlignment="1">
      <alignment vertical="center"/>
    </xf>
    <xf numFmtId="0" fontId="45" fillId="0" borderId="28" xfId="0" applyFont="1" applyFill="1" applyBorder="1" applyAlignment="1">
      <alignment horizontal="left" vertical="center"/>
    </xf>
    <xf numFmtId="0" fontId="45" fillId="34" borderId="0" xfId="0" applyFont="1" applyFill="1" applyBorder="1" applyAlignment="1" applyProtection="1">
      <alignment horizontal="left" vertical="center"/>
      <protection locked="0"/>
    </xf>
    <xf numFmtId="0" fontId="2" fillId="34" borderId="0" xfId="53" applyFill="1" applyBorder="1" applyAlignment="1" applyProtection="1">
      <alignment horizontal="left" vertical="center"/>
      <protection locked="0"/>
    </xf>
    <xf numFmtId="49" fontId="45" fillId="34" borderId="0" xfId="0" applyNumberFormat="1" applyFont="1" applyFill="1" applyBorder="1" applyAlignment="1" applyProtection="1">
      <alignment horizontal="left" vertical="center"/>
      <protection locked="0"/>
    </xf>
    <xf numFmtId="0" fontId="49" fillId="33" borderId="0" xfId="0" applyFont="1" applyFill="1" applyBorder="1" applyAlignment="1">
      <alignment horizontal="left" vertical="center" wrapText="1"/>
    </xf>
    <xf numFmtId="0" fontId="45" fillId="33" borderId="0" xfId="0" applyFont="1" applyFill="1" applyAlignment="1">
      <alignment horizontal="left" vertical="center" wrapText="1"/>
    </xf>
    <xf numFmtId="0" fontId="45" fillId="33" borderId="0" xfId="0" applyFont="1" applyFill="1" applyAlignment="1">
      <alignment horizontal="center" vertical="center"/>
    </xf>
    <xf numFmtId="0" fontId="45" fillId="33" borderId="48" xfId="0" applyFont="1" applyFill="1" applyBorder="1" applyAlignment="1">
      <alignment horizontal="center" vertical="center" wrapText="1"/>
    </xf>
    <xf numFmtId="0" fontId="45" fillId="33" borderId="43" xfId="0" applyFont="1" applyFill="1" applyBorder="1" applyAlignment="1">
      <alignment horizontal="center" vertical="center" wrapText="1"/>
    </xf>
    <xf numFmtId="0" fontId="45" fillId="33" borderId="62" xfId="0" applyFont="1" applyFill="1" applyBorder="1" applyAlignment="1">
      <alignment horizontal="center" vertical="center" wrapText="1"/>
    </xf>
    <xf numFmtId="0" fontId="45" fillId="33" borderId="49" xfId="0" applyFont="1" applyFill="1" applyBorder="1" applyAlignment="1">
      <alignment horizontal="center" vertical="center" wrapText="1"/>
    </xf>
    <xf numFmtId="0" fontId="45" fillId="33" borderId="63" xfId="0" applyFont="1" applyFill="1" applyBorder="1" applyAlignment="1">
      <alignment horizontal="center" vertical="center" wrapText="1"/>
    </xf>
    <xf numFmtId="0" fontId="45" fillId="33" borderId="64" xfId="0" applyFont="1" applyFill="1" applyBorder="1" applyAlignment="1">
      <alignment horizontal="center" vertical="center" wrapText="1"/>
    </xf>
    <xf numFmtId="0" fontId="45" fillId="33" borderId="63" xfId="0" applyFont="1" applyFill="1" applyBorder="1" applyAlignment="1">
      <alignment horizontal="center" vertical="center"/>
    </xf>
    <xf numFmtId="0" fontId="45" fillId="33" borderId="64" xfId="0" applyFont="1" applyFill="1" applyBorder="1" applyAlignment="1">
      <alignment horizontal="center" vertical="center"/>
    </xf>
    <xf numFmtId="0" fontId="45" fillId="33" borderId="32" xfId="0" applyFont="1" applyFill="1" applyBorder="1" applyAlignment="1">
      <alignment horizontal="left" vertical="center"/>
    </xf>
    <xf numFmtId="0" fontId="45" fillId="33" borderId="25" xfId="0" applyFont="1" applyFill="1" applyBorder="1" applyAlignment="1">
      <alignment horizontal="left" vertical="center"/>
    </xf>
    <xf numFmtId="0" fontId="45" fillId="33" borderId="65" xfId="0" applyFont="1" applyFill="1" applyBorder="1" applyAlignment="1">
      <alignment horizontal="left" vertical="center" wrapText="1"/>
    </xf>
    <xf numFmtId="0" fontId="45" fillId="33" borderId="63" xfId="0" applyFont="1" applyFill="1" applyBorder="1" applyAlignment="1">
      <alignment horizontal="left" vertical="center" wrapText="1"/>
    </xf>
    <xf numFmtId="0" fontId="45" fillId="33" borderId="64" xfId="0" applyFont="1" applyFill="1" applyBorder="1" applyAlignment="1">
      <alignment horizontal="left" vertical="center"/>
    </xf>
    <xf numFmtId="0" fontId="45" fillId="33" borderId="63" xfId="0" applyFont="1" applyFill="1" applyBorder="1" applyAlignment="1">
      <alignment horizontal="left" vertical="center"/>
    </xf>
    <xf numFmtId="0" fontId="45" fillId="33" borderId="43" xfId="0" applyFont="1" applyFill="1" applyBorder="1" applyAlignment="1">
      <alignment horizontal="left" vertical="center"/>
    </xf>
    <xf numFmtId="0" fontId="45" fillId="33" borderId="50" xfId="0" applyFont="1" applyFill="1" applyBorder="1" applyAlignment="1">
      <alignment horizontal="center" vertical="center" wrapText="1"/>
    </xf>
    <xf numFmtId="0" fontId="45" fillId="33" borderId="31" xfId="0" applyFont="1" applyFill="1" applyBorder="1" applyAlignment="1">
      <alignment horizontal="center" vertical="center" wrapText="1"/>
    </xf>
    <xf numFmtId="0" fontId="45" fillId="33" borderId="66" xfId="0" applyFont="1" applyFill="1" applyBorder="1" applyAlignment="1">
      <alignment horizontal="center" vertical="center" wrapText="1"/>
    </xf>
    <xf numFmtId="0" fontId="45" fillId="33" borderId="67" xfId="0" applyFont="1" applyFill="1" applyBorder="1" applyAlignment="1">
      <alignment horizontal="left" vertical="center" wrapText="1"/>
    </xf>
    <xf numFmtId="0" fontId="45" fillId="33" borderId="43" xfId="0" applyFont="1" applyFill="1" applyBorder="1" applyAlignment="1">
      <alignment horizontal="center" vertical="center"/>
    </xf>
    <xf numFmtId="0" fontId="45" fillId="0" borderId="0" xfId="0" applyFont="1" applyFill="1" applyAlignment="1">
      <alignment horizontal="center" vertical="center" wrapText="1"/>
    </xf>
    <xf numFmtId="0" fontId="45" fillId="33" borderId="50" xfId="0" applyFont="1" applyFill="1" applyBorder="1" applyAlignment="1">
      <alignment horizontal="center" vertical="center"/>
    </xf>
    <xf numFmtId="0" fontId="45" fillId="33" borderId="31" xfId="0" applyFont="1" applyFill="1" applyBorder="1" applyAlignment="1">
      <alignment horizontal="center" vertical="center"/>
    </xf>
    <xf numFmtId="0" fontId="45" fillId="33" borderId="33" xfId="0" applyFont="1" applyFill="1" applyBorder="1" applyAlignment="1">
      <alignment horizontal="left" vertical="center"/>
    </xf>
    <xf numFmtId="0" fontId="45" fillId="33" borderId="68" xfId="0" applyFont="1" applyFill="1" applyBorder="1" applyAlignment="1">
      <alignment horizontal="left" vertical="center"/>
    </xf>
    <xf numFmtId="0" fontId="45" fillId="33" borderId="49" xfId="0" applyFont="1" applyFill="1" applyBorder="1" applyAlignment="1">
      <alignment horizontal="center" vertical="center"/>
    </xf>
    <xf numFmtId="0" fontId="45" fillId="33" borderId="0" xfId="0" applyFont="1" applyFill="1" applyAlignment="1">
      <alignment horizontal="center" vertical="center" wrapText="1"/>
    </xf>
    <xf numFmtId="0" fontId="45" fillId="33" borderId="27" xfId="0" applyFont="1" applyFill="1" applyBorder="1" applyAlignment="1">
      <alignment horizontal="left" vertical="center"/>
    </xf>
    <xf numFmtId="0" fontId="45" fillId="33" borderId="69" xfId="0" applyFont="1" applyFill="1" applyBorder="1" applyAlignment="1">
      <alignment horizontal="left" vertical="center"/>
    </xf>
    <xf numFmtId="0" fontId="45" fillId="33" borderId="30" xfId="0" applyFont="1" applyFill="1" applyBorder="1" applyAlignment="1">
      <alignment horizontal="left" vertical="center"/>
    </xf>
    <xf numFmtId="0" fontId="45" fillId="33" borderId="70" xfId="0" applyFont="1" applyFill="1" applyBorder="1" applyAlignment="1">
      <alignment horizontal="left" vertical="center"/>
    </xf>
    <xf numFmtId="0" fontId="45" fillId="33" borderId="28" xfId="0" applyFont="1" applyFill="1" applyBorder="1" applyAlignment="1">
      <alignment horizontal="left" vertical="center"/>
    </xf>
    <xf numFmtId="0" fontId="45" fillId="33" borderId="71" xfId="0" applyFont="1" applyFill="1" applyBorder="1" applyAlignment="1">
      <alignment horizontal="left" vertical="center"/>
    </xf>
    <xf numFmtId="0" fontId="45" fillId="33" borderId="27" xfId="0" applyFont="1" applyFill="1" applyBorder="1" applyAlignment="1">
      <alignment horizontal="left" vertical="center" wrapText="1"/>
    </xf>
    <xf numFmtId="0" fontId="45" fillId="33" borderId="69" xfId="0" applyFont="1" applyFill="1" applyBorder="1" applyAlignment="1">
      <alignment horizontal="left" vertical="center" wrapText="1"/>
    </xf>
    <xf numFmtId="0" fontId="45" fillId="33" borderId="47" xfId="0" applyFont="1" applyFill="1" applyBorder="1" applyAlignment="1">
      <alignment horizontal="left" vertical="center" wrapText="1"/>
    </xf>
    <xf numFmtId="0" fontId="45" fillId="33" borderId="72" xfId="0" applyFont="1" applyFill="1" applyBorder="1" applyAlignment="1">
      <alignment horizontal="left" vertical="center" wrapText="1"/>
    </xf>
    <xf numFmtId="0" fontId="45" fillId="33" borderId="73" xfId="0" applyFont="1" applyFill="1" applyBorder="1" applyAlignment="1">
      <alignment horizontal="center" vertical="center" wrapText="1"/>
    </xf>
    <xf numFmtId="0" fontId="45" fillId="33" borderId="74" xfId="0" applyFont="1" applyFill="1" applyBorder="1" applyAlignment="1">
      <alignment horizontal="center" vertical="center" wrapText="1"/>
    </xf>
    <xf numFmtId="0" fontId="45" fillId="33" borderId="13" xfId="0" applyFont="1" applyFill="1" applyBorder="1" applyAlignment="1">
      <alignment horizontal="left" vertical="center"/>
    </xf>
    <xf numFmtId="0" fontId="45" fillId="33" borderId="74" xfId="0" applyFont="1" applyFill="1" applyBorder="1" applyAlignment="1">
      <alignment horizontal="center" vertical="center"/>
    </xf>
    <xf numFmtId="0" fontId="45" fillId="33" borderId="75" xfId="0" applyFont="1" applyFill="1" applyBorder="1" applyAlignment="1">
      <alignment horizontal="center" vertical="center"/>
    </xf>
    <xf numFmtId="0" fontId="45" fillId="33" borderId="76" xfId="0" applyFont="1" applyFill="1" applyBorder="1" applyAlignment="1">
      <alignment horizontal="center" vertical="center"/>
    </xf>
    <xf numFmtId="0" fontId="47" fillId="33" borderId="77" xfId="57" applyFont="1" applyFill="1" applyBorder="1" applyAlignment="1">
      <alignment horizontal="center" vertical="center"/>
      <protection/>
    </xf>
    <xf numFmtId="0" fontId="47" fillId="33" borderId="78" xfId="57" applyFont="1" applyFill="1" applyBorder="1" applyAlignment="1">
      <alignment horizontal="center" vertical="center"/>
      <protection/>
    </xf>
    <xf numFmtId="3" fontId="47" fillId="33" borderId="79" xfId="0" applyNumberFormat="1" applyFont="1" applyFill="1" applyBorder="1" applyAlignment="1">
      <alignment horizontal="left" vertical="center"/>
    </xf>
    <xf numFmtId="3" fontId="47" fillId="33" borderId="80" xfId="0" applyNumberFormat="1" applyFont="1" applyFill="1" applyBorder="1" applyAlignment="1">
      <alignment horizontal="left" vertical="center"/>
    </xf>
    <xf numFmtId="3" fontId="47" fillId="33" borderId="68" xfId="0" applyNumberFormat="1" applyFont="1" applyFill="1" applyBorder="1" applyAlignment="1">
      <alignment horizontal="left" vertical="center"/>
    </xf>
    <xf numFmtId="0" fontId="47" fillId="33" borderId="65" xfId="0" applyFont="1" applyFill="1" applyBorder="1" applyAlignment="1">
      <alignment horizontal="left" vertical="center" wrapText="1"/>
    </xf>
    <xf numFmtId="0" fontId="47" fillId="33" borderId="63" xfId="0" applyFont="1" applyFill="1" applyBorder="1" applyAlignment="1">
      <alignment horizontal="left" vertical="center" wrapText="1"/>
    </xf>
    <xf numFmtId="0" fontId="47" fillId="33" borderId="63" xfId="0" applyFont="1" applyFill="1" applyBorder="1" applyAlignment="1">
      <alignment horizontal="left" vertical="center"/>
    </xf>
    <xf numFmtId="0" fontId="47" fillId="33" borderId="0" xfId="0" applyFont="1" applyFill="1" applyBorder="1" applyAlignment="1">
      <alignment horizontal="center" vertical="center"/>
    </xf>
    <xf numFmtId="0" fontId="47" fillId="33" borderId="48" xfId="0" applyFont="1" applyFill="1" applyBorder="1" applyAlignment="1">
      <alignment horizontal="center" vertical="center" wrapText="1"/>
    </xf>
    <xf numFmtId="0" fontId="47" fillId="33" borderId="43" xfId="0" applyFont="1" applyFill="1" applyBorder="1" applyAlignment="1">
      <alignment horizontal="center" vertical="center" wrapText="1"/>
    </xf>
    <xf numFmtId="0" fontId="47" fillId="33" borderId="49" xfId="0" applyFont="1" applyFill="1" applyBorder="1" applyAlignment="1">
      <alignment horizontal="center" vertical="center"/>
    </xf>
    <xf numFmtId="0" fontId="47" fillId="33" borderId="63" xfId="0" applyFont="1" applyFill="1" applyBorder="1" applyAlignment="1">
      <alignment horizontal="center" vertical="center"/>
    </xf>
    <xf numFmtId="0" fontId="47" fillId="33" borderId="49" xfId="0" applyFont="1" applyFill="1" applyBorder="1" applyAlignment="1">
      <alignment horizontal="center" vertical="center" wrapText="1"/>
    </xf>
    <xf numFmtId="0" fontId="47" fillId="33" borderId="63" xfId="0" applyFont="1" applyFill="1" applyBorder="1" applyAlignment="1">
      <alignment horizontal="center" vertical="center" wrapText="1"/>
    </xf>
    <xf numFmtId="0" fontId="47" fillId="33" borderId="64" xfId="0" applyFont="1" applyFill="1" applyBorder="1" applyAlignment="1">
      <alignment horizontal="center" vertical="center"/>
    </xf>
    <xf numFmtId="0" fontId="45" fillId="33" borderId="81" xfId="0" applyFont="1" applyFill="1" applyBorder="1" applyAlignment="1">
      <alignment horizontal="left" vertic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rmal 5" xfId="60"/>
    <cellStyle name="Note" xfId="61"/>
    <cellStyle name="Output" xfId="62"/>
    <cellStyle name="Percent" xfId="63"/>
    <cellStyle name="Standard_A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66675</xdr:rowOff>
    </xdr:from>
    <xdr:to>
      <xdr:col>3</xdr:col>
      <xdr:colOff>561975</xdr:colOff>
      <xdr:row>8</xdr:row>
      <xdr:rowOff>104775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66675"/>
          <a:ext cx="2343150" cy="1562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tanja.ciric.AERS\My%20Documents\pokusaj%2090-10\Documents%20and%20Settings\jude\My%20Documents\all%20hydro%20folders\18%20February\modelling\virens'smodel%20-%20explorat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stants"/>
      <sheetName val="Cockpit"/>
      <sheetName val="1a. Data-Rab"/>
      <sheetName val="1b. Data-Costs"/>
      <sheetName val="1c. Data-TarVol"/>
      <sheetName val="2.Capex"/>
      <sheetName val="3.Opex"/>
      <sheetName val="4.BldgBlcks"/>
      <sheetName val="5.TariffBskt"/>
      <sheetName val="6.Results"/>
    </sheetNames>
    <sheetDataSet>
      <sheetData sheetId="0">
        <row r="4">
          <cell r="G4">
            <v>2002</v>
          </cell>
        </row>
        <row r="18">
          <cell r="M18">
            <v>2001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B1:AS33"/>
  <sheetViews>
    <sheetView tabSelected="1" zoomScalePageLayoutView="0" workbookViewId="0" topLeftCell="A1">
      <selection activeCell="A1" sqref="A1"/>
    </sheetView>
  </sheetViews>
  <sheetFormatPr defaultColWidth="9.140625" defaultRowHeight="15" customHeight="1"/>
  <cols>
    <col min="1" max="1" width="5.7109375" style="15" customWidth="1"/>
    <col min="2" max="2" width="22.140625" style="15" customWidth="1"/>
    <col min="3" max="3" width="4.7109375" style="15" customWidth="1"/>
    <col min="4" max="4" width="22.7109375" style="15" customWidth="1"/>
    <col min="5" max="11" width="9.140625" style="15" customWidth="1"/>
    <col min="12" max="16384" width="9.140625" style="15" customWidth="1"/>
  </cols>
  <sheetData>
    <row r="1" s="1" customFormat="1" ht="15" customHeight="1">
      <c r="AS1" s="1" t="s">
        <v>1</v>
      </c>
    </row>
    <row r="2" s="1" customFormat="1" ht="15" customHeight="1">
      <c r="AS2" s="1" t="s">
        <v>2</v>
      </c>
    </row>
    <row r="3" s="1" customFormat="1" ht="15" customHeight="1">
      <c r="AS3" s="1" t="s">
        <v>3</v>
      </c>
    </row>
    <row r="4" s="1" customFormat="1" ht="15" customHeight="1">
      <c r="AS4" s="1">
        <v>3</v>
      </c>
    </row>
    <row r="5" s="1" customFormat="1" ht="15" customHeight="1"/>
    <row r="6" s="1" customFormat="1" ht="15" customHeight="1"/>
    <row r="7" s="1" customFormat="1" ht="15" customHeight="1"/>
    <row r="8" s="1" customFormat="1" ht="15" customHeight="1"/>
    <row r="9" s="1" customFormat="1" ht="15" customHeight="1"/>
    <row r="10" s="1" customFormat="1" ht="15" customHeight="1"/>
    <row r="11" spans="2:11" s="1" customFormat="1" ht="15" customHeight="1">
      <c r="B11" s="163" t="s">
        <v>36</v>
      </c>
      <c r="C11" s="163"/>
      <c r="D11" s="163"/>
      <c r="E11" s="163"/>
      <c r="F11" s="163"/>
      <c r="G11" s="163"/>
      <c r="H11" s="163"/>
      <c r="I11" s="163"/>
      <c r="J11" s="163"/>
      <c r="K11" s="163"/>
    </row>
    <row r="12" spans="2:11" s="1" customFormat="1" ht="15" customHeight="1">
      <c r="B12" s="6"/>
      <c r="C12" s="6"/>
      <c r="D12" s="6"/>
      <c r="E12" s="6"/>
      <c r="F12" s="6"/>
      <c r="G12" s="6"/>
      <c r="H12" s="6"/>
      <c r="I12" s="6"/>
      <c r="J12" s="6"/>
      <c r="K12" s="6"/>
    </row>
    <row r="13" spans="2:11" s="1" customFormat="1" ht="15" customHeight="1">
      <c r="B13" s="1" t="s">
        <v>24</v>
      </c>
      <c r="C13" s="164" t="s">
        <v>112</v>
      </c>
      <c r="D13" s="164"/>
      <c r="E13" s="164"/>
      <c r="F13" s="164"/>
      <c r="G13" s="164"/>
      <c r="H13" s="164"/>
      <c r="I13" s="164"/>
      <c r="J13" s="164"/>
      <c r="K13" s="164"/>
    </row>
    <row r="14" s="1" customFormat="1" ht="15" customHeight="1"/>
    <row r="15" s="1" customFormat="1" ht="15" customHeight="1"/>
    <row r="16" spans="2:11" s="1" customFormat="1" ht="15" customHeight="1">
      <c r="B16" s="1" t="s">
        <v>0</v>
      </c>
      <c r="E16" s="144"/>
      <c r="F16" s="144"/>
      <c r="G16" s="144"/>
      <c r="H16" s="144"/>
      <c r="I16" s="144"/>
      <c r="J16" s="144"/>
      <c r="K16" s="144"/>
    </row>
    <row r="17" spans="2:11" s="1" customFormat="1" ht="15" customHeight="1">
      <c r="B17" s="1" t="s">
        <v>4</v>
      </c>
      <c r="E17" s="144"/>
      <c r="F17" s="144"/>
      <c r="G17" s="144"/>
      <c r="H17" s="144"/>
      <c r="I17" s="144"/>
      <c r="J17" s="144"/>
      <c r="K17" s="144"/>
    </row>
    <row r="18" spans="2:11" s="1" customFormat="1" ht="15" customHeight="1">
      <c r="B18" s="1" t="s">
        <v>5</v>
      </c>
      <c r="E18" s="3"/>
      <c r="F18" s="3"/>
      <c r="G18" s="3"/>
      <c r="H18" s="3"/>
      <c r="I18" s="3"/>
      <c r="J18" s="3"/>
      <c r="K18" s="3"/>
    </row>
    <row r="19" spans="5:11" s="1" customFormat="1" ht="15" customHeight="1">
      <c r="E19" s="2"/>
      <c r="F19" s="2"/>
      <c r="G19" s="2"/>
      <c r="H19" s="2"/>
      <c r="I19" s="2"/>
      <c r="J19" s="2"/>
      <c r="K19" s="2"/>
    </row>
    <row r="20" spans="2:11" s="7" customFormat="1" ht="15" customHeight="1">
      <c r="B20" s="7" t="s">
        <v>6</v>
      </c>
      <c r="E20" s="8"/>
      <c r="F20" s="9"/>
      <c r="G20" s="9"/>
      <c r="H20" s="9"/>
      <c r="I20" s="9"/>
      <c r="J20" s="9"/>
      <c r="K20" s="9"/>
    </row>
    <row r="21" spans="5:11" s="7" customFormat="1" ht="15" customHeight="1">
      <c r="E21" s="10"/>
      <c r="F21" s="9"/>
      <c r="G21" s="9"/>
      <c r="H21" s="9"/>
      <c r="I21" s="9"/>
      <c r="J21" s="9"/>
      <c r="K21" s="9"/>
    </row>
    <row r="22" spans="2:11" s="1" customFormat="1" ht="15" customHeight="1">
      <c r="B22" s="1" t="s">
        <v>102</v>
      </c>
      <c r="E22" s="160"/>
      <c r="F22" s="160"/>
      <c r="G22" s="160"/>
      <c r="H22" s="160"/>
      <c r="I22" s="160"/>
      <c r="J22" s="160"/>
      <c r="K22" s="160"/>
    </row>
    <row r="23" spans="5:11" s="1" customFormat="1" ht="15" customHeight="1">
      <c r="E23" s="2"/>
      <c r="F23" s="2"/>
      <c r="G23" s="2"/>
      <c r="H23" s="2"/>
      <c r="I23" s="2"/>
      <c r="J23" s="2"/>
      <c r="K23" s="2"/>
    </row>
    <row r="24" spans="2:11" s="1" customFormat="1" ht="15" customHeight="1">
      <c r="B24" s="1" t="s">
        <v>103</v>
      </c>
      <c r="D24" s="1" t="s">
        <v>104</v>
      </c>
      <c r="E24" s="160"/>
      <c r="F24" s="160"/>
      <c r="G24" s="160"/>
      <c r="H24" s="160"/>
      <c r="I24" s="160"/>
      <c r="J24" s="160"/>
      <c r="K24" s="160"/>
    </row>
    <row r="25" spans="5:11" s="1" customFormat="1" ht="15" customHeight="1">
      <c r="E25" s="2"/>
      <c r="F25" s="2"/>
      <c r="G25" s="2"/>
      <c r="H25" s="2"/>
      <c r="I25" s="2"/>
      <c r="J25" s="2"/>
      <c r="K25" s="2"/>
    </row>
    <row r="26" spans="4:11" s="1" customFormat="1" ht="15" customHeight="1">
      <c r="D26" s="1" t="s">
        <v>105</v>
      </c>
      <c r="E26" s="160"/>
      <c r="F26" s="160"/>
      <c r="G26" s="160"/>
      <c r="H26" s="160"/>
      <c r="I26" s="160"/>
      <c r="J26" s="160"/>
      <c r="K26" s="160"/>
    </row>
    <row r="27" spans="5:11" s="1" customFormat="1" ht="15" customHeight="1">
      <c r="E27" s="2"/>
      <c r="F27" s="2"/>
      <c r="G27" s="2"/>
      <c r="H27" s="2"/>
      <c r="I27" s="2"/>
      <c r="J27" s="2"/>
      <c r="K27" s="2"/>
    </row>
    <row r="28" spans="4:11" s="1" customFormat="1" ht="15" customHeight="1">
      <c r="D28" s="1" t="s">
        <v>106</v>
      </c>
      <c r="E28" s="161"/>
      <c r="F28" s="160"/>
      <c r="G28" s="160"/>
      <c r="H28" s="160"/>
      <c r="I28" s="160"/>
      <c r="J28" s="160"/>
      <c r="K28" s="160"/>
    </row>
    <row r="29" spans="5:11" s="1" customFormat="1" ht="15" customHeight="1">
      <c r="E29" s="2"/>
      <c r="F29" s="2"/>
      <c r="G29" s="2"/>
      <c r="H29" s="2"/>
      <c r="I29" s="2"/>
      <c r="J29" s="2"/>
      <c r="K29" s="2"/>
    </row>
    <row r="30" spans="2:11" s="1" customFormat="1" ht="15" customHeight="1">
      <c r="B30" s="1" t="s">
        <v>107</v>
      </c>
      <c r="E30" s="162"/>
      <c r="F30" s="162"/>
      <c r="G30" s="162"/>
      <c r="H30" s="162"/>
      <c r="I30" s="162"/>
      <c r="J30" s="162"/>
      <c r="K30" s="162"/>
    </row>
    <row r="31" spans="5:11" s="1" customFormat="1" ht="15" customHeight="1">
      <c r="E31" s="2"/>
      <c r="F31" s="2"/>
      <c r="G31" s="2"/>
      <c r="H31" s="2"/>
      <c r="I31" s="2"/>
      <c r="J31" s="2"/>
      <c r="K31" s="2"/>
    </row>
    <row r="32" s="12" customFormat="1" ht="15" customHeight="1">
      <c r="B32" s="11" t="s">
        <v>7</v>
      </c>
    </row>
    <row r="33" spans="2:5" s="12" customFormat="1" ht="15" customHeight="1">
      <c r="B33" s="4" t="s">
        <v>108</v>
      </c>
      <c r="C33" s="13"/>
      <c r="D33" s="13"/>
      <c r="E33" s="14"/>
    </row>
    <row r="34" s="12" customFormat="1" ht="15" customHeight="1"/>
    <row r="35" s="12" customFormat="1" ht="15" customHeight="1"/>
    <row r="36" s="12" customFormat="1" ht="15" customHeight="1"/>
    <row r="37" s="12" customFormat="1" ht="15" customHeight="1"/>
    <row r="38" s="12" customFormat="1" ht="15" customHeight="1"/>
    <row r="39" s="12" customFormat="1" ht="15" customHeight="1"/>
    <row r="40" s="12" customFormat="1" ht="15" customHeight="1"/>
    <row r="41" s="12" customFormat="1" ht="15" customHeight="1"/>
    <row r="42" s="12" customFormat="1" ht="15" customHeight="1"/>
    <row r="43" s="12" customFormat="1" ht="15" customHeight="1"/>
    <row r="44" s="12" customFormat="1" ht="15" customHeight="1"/>
    <row r="45" s="12" customFormat="1" ht="15" customHeight="1"/>
    <row r="46" s="12" customFormat="1" ht="15" customHeight="1"/>
    <row r="47" s="12" customFormat="1" ht="15" customHeight="1"/>
    <row r="48" s="12" customFormat="1" ht="15" customHeight="1"/>
    <row r="49" s="12" customFormat="1" ht="15" customHeight="1"/>
    <row r="50" s="12" customFormat="1" ht="15" customHeight="1"/>
    <row r="51" s="12" customFormat="1" ht="15" customHeight="1"/>
    <row r="52" s="12" customFormat="1" ht="15" customHeight="1"/>
    <row r="53" s="12" customFormat="1" ht="15" customHeight="1"/>
    <row r="54" s="12" customFormat="1" ht="15" customHeight="1"/>
    <row r="55" s="12" customFormat="1" ht="15" customHeight="1"/>
    <row r="56" s="12" customFormat="1" ht="15" customHeight="1"/>
    <row r="57" s="12" customFormat="1" ht="15" customHeight="1"/>
    <row r="58" s="12" customFormat="1" ht="15" customHeight="1"/>
    <row r="59" s="12" customFormat="1" ht="15" customHeight="1"/>
    <row r="60" s="12" customFormat="1" ht="15" customHeight="1"/>
    <row r="61" s="12" customFormat="1" ht="15" customHeight="1"/>
    <row r="62" s="12" customFormat="1" ht="15" customHeight="1"/>
    <row r="63" s="12" customFormat="1" ht="15" customHeight="1"/>
    <row r="64" s="12" customFormat="1" ht="15" customHeight="1"/>
    <row r="65" s="12" customFormat="1" ht="15" customHeight="1"/>
    <row r="66" s="12" customFormat="1" ht="15" customHeight="1"/>
    <row r="67" s="12" customFormat="1" ht="15" customHeight="1"/>
    <row r="68" s="12" customFormat="1" ht="15" customHeight="1"/>
    <row r="69" s="12" customFormat="1" ht="15" customHeight="1"/>
    <row r="70" s="12" customFormat="1" ht="15" customHeight="1"/>
    <row r="71" s="12" customFormat="1" ht="15" customHeight="1"/>
    <row r="72" s="12" customFormat="1" ht="15" customHeight="1"/>
    <row r="73" s="12" customFormat="1" ht="15" customHeight="1"/>
    <row r="74" s="12" customFormat="1" ht="15" customHeight="1"/>
    <row r="75" s="12" customFormat="1" ht="15" customHeight="1"/>
    <row r="76" s="12" customFormat="1" ht="15" customHeight="1"/>
    <row r="77" s="12" customFormat="1" ht="15" customHeight="1"/>
    <row r="78" s="12" customFormat="1" ht="15" customHeight="1"/>
    <row r="79" s="12" customFormat="1" ht="15" customHeight="1"/>
    <row r="80" s="12" customFormat="1" ht="15" customHeight="1"/>
    <row r="81" s="12" customFormat="1" ht="15" customHeight="1"/>
    <row r="82" s="12" customFormat="1" ht="15" customHeight="1"/>
    <row r="83" s="12" customFormat="1" ht="15" customHeight="1"/>
    <row r="84" s="12" customFormat="1" ht="15" customHeight="1"/>
    <row r="85" s="12" customFormat="1" ht="15" customHeight="1"/>
    <row r="86" s="12" customFormat="1" ht="15" customHeight="1"/>
    <row r="87" s="12" customFormat="1" ht="15" customHeight="1"/>
    <row r="88" s="12" customFormat="1" ht="15" customHeight="1"/>
    <row r="89" s="12" customFormat="1" ht="15" customHeight="1"/>
    <row r="90" s="12" customFormat="1" ht="15" customHeight="1"/>
    <row r="91" s="12" customFormat="1" ht="15" customHeight="1"/>
    <row r="92" s="12" customFormat="1" ht="15" customHeight="1"/>
    <row r="93" s="12" customFormat="1" ht="15" customHeight="1"/>
    <row r="94" s="12" customFormat="1" ht="15" customHeight="1"/>
    <row r="95" s="12" customFormat="1" ht="15" customHeight="1"/>
    <row r="96" s="12" customFormat="1" ht="15" customHeight="1"/>
    <row r="97" s="12" customFormat="1" ht="15" customHeight="1"/>
    <row r="98" s="12" customFormat="1" ht="15" customHeight="1"/>
    <row r="99" s="12" customFormat="1" ht="15" customHeight="1"/>
    <row r="100" s="12" customFormat="1" ht="15" customHeight="1"/>
    <row r="101" s="12" customFormat="1" ht="15" customHeight="1"/>
    <row r="102" s="12" customFormat="1" ht="15" customHeight="1"/>
    <row r="103" s="12" customFormat="1" ht="15" customHeight="1"/>
    <row r="104" s="12" customFormat="1" ht="15" customHeight="1"/>
    <row r="105" s="12" customFormat="1" ht="15" customHeight="1"/>
    <row r="106" s="12" customFormat="1" ht="15" customHeight="1"/>
    <row r="107" s="12" customFormat="1" ht="15" customHeight="1"/>
    <row r="108" s="12" customFormat="1" ht="15" customHeight="1"/>
    <row r="109" s="12" customFormat="1" ht="15" customHeight="1"/>
    <row r="110" s="12" customFormat="1" ht="15" customHeight="1"/>
    <row r="111" s="12" customFormat="1" ht="15" customHeight="1"/>
    <row r="112" s="12" customFormat="1" ht="15" customHeight="1"/>
    <row r="113" s="12" customFormat="1" ht="15" customHeight="1"/>
    <row r="114" s="12" customFormat="1" ht="15" customHeight="1"/>
    <row r="115" s="12" customFormat="1" ht="15" customHeight="1"/>
    <row r="116" s="12" customFormat="1" ht="15" customHeight="1"/>
    <row r="117" s="12" customFormat="1" ht="15" customHeight="1"/>
    <row r="118" s="12" customFormat="1" ht="15" customHeight="1"/>
    <row r="119" s="12" customFormat="1" ht="15" customHeight="1"/>
    <row r="120" s="12" customFormat="1" ht="15" customHeight="1"/>
    <row r="121" s="12" customFormat="1" ht="15" customHeight="1"/>
    <row r="122" s="12" customFormat="1" ht="15" customHeight="1"/>
    <row r="123" s="12" customFormat="1" ht="15" customHeight="1"/>
    <row r="124" s="12" customFormat="1" ht="15" customHeight="1"/>
    <row r="125" s="12" customFormat="1" ht="15" customHeight="1"/>
    <row r="126" s="12" customFormat="1" ht="15" customHeight="1"/>
    <row r="127" s="12" customFormat="1" ht="15" customHeight="1"/>
    <row r="128" s="12" customFormat="1" ht="15" customHeight="1"/>
    <row r="129" s="12" customFormat="1" ht="15" customHeight="1"/>
    <row r="130" s="12" customFormat="1" ht="15" customHeight="1"/>
    <row r="131" s="12" customFormat="1" ht="15" customHeight="1"/>
    <row r="132" s="12" customFormat="1" ht="15" customHeight="1"/>
    <row r="133" s="12" customFormat="1" ht="15" customHeight="1"/>
    <row r="134" s="12" customFormat="1" ht="15" customHeight="1"/>
    <row r="135" s="12" customFormat="1" ht="15" customHeight="1"/>
    <row r="136" s="12" customFormat="1" ht="15" customHeight="1"/>
    <row r="137" s="12" customFormat="1" ht="15" customHeight="1"/>
    <row r="138" s="12" customFormat="1" ht="15" customHeight="1"/>
    <row r="139" s="12" customFormat="1" ht="15" customHeight="1"/>
    <row r="140" s="12" customFormat="1" ht="15" customHeight="1"/>
    <row r="141" s="12" customFormat="1" ht="15" customHeight="1"/>
    <row r="142" s="12" customFormat="1" ht="15" customHeight="1"/>
    <row r="143" s="12" customFormat="1" ht="15" customHeight="1"/>
    <row r="144" s="12" customFormat="1" ht="15" customHeight="1"/>
    <row r="145" s="12" customFormat="1" ht="15" customHeight="1"/>
    <row r="146" s="12" customFormat="1" ht="15" customHeight="1"/>
    <row r="147" s="12" customFormat="1" ht="15" customHeight="1"/>
    <row r="148" s="12" customFormat="1" ht="15" customHeight="1"/>
    <row r="149" s="12" customFormat="1" ht="15" customHeight="1"/>
    <row r="150" s="12" customFormat="1" ht="15" customHeight="1"/>
    <row r="151" s="12" customFormat="1" ht="15" customHeight="1"/>
    <row r="152" s="12" customFormat="1" ht="15" customHeight="1"/>
    <row r="153" s="12" customFormat="1" ht="15" customHeight="1"/>
    <row r="154" s="12" customFormat="1" ht="15" customHeight="1"/>
    <row r="155" s="12" customFormat="1" ht="15" customHeight="1"/>
    <row r="156" s="12" customFormat="1" ht="15" customHeight="1"/>
    <row r="157" s="12" customFormat="1" ht="15" customHeight="1"/>
    <row r="158" s="12" customFormat="1" ht="15" customHeight="1"/>
    <row r="159" s="12" customFormat="1" ht="15" customHeight="1"/>
    <row r="160" s="12" customFormat="1" ht="15" customHeight="1"/>
    <row r="161" s="12" customFormat="1" ht="15" customHeight="1"/>
    <row r="162" s="12" customFormat="1" ht="15" customHeight="1"/>
    <row r="163" s="12" customFormat="1" ht="15" customHeight="1"/>
    <row r="164" s="12" customFormat="1" ht="15" customHeight="1"/>
    <row r="165" s="12" customFormat="1" ht="15" customHeight="1"/>
    <row r="166" s="12" customFormat="1" ht="15" customHeight="1"/>
    <row r="167" s="12" customFormat="1" ht="15" customHeight="1"/>
    <row r="168" s="12" customFormat="1" ht="15" customHeight="1"/>
    <row r="169" s="12" customFormat="1" ht="15" customHeight="1"/>
    <row r="170" s="12" customFormat="1" ht="15" customHeight="1"/>
    <row r="171" s="12" customFormat="1" ht="15" customHeight="1"/>
    <row r="172" s="12" customFormat="1" ht="15" customHeight="1"/>
    <row r="173" s="12" customFormat="1" ht="15" customHeight="1"/>
    <row r="174" s="12" customFormat="1" ht="15" customHeight="1"/>
    <row r="175" s="12" customFormat="1" ht="15" customHeight="1"/>
    <row r="176" s="12" customFormat="1" ht="15" customHeight="1"/>
    <row r="177" s="12" customFormat="1" ht="15" customHeight="1"/>
    <row r="178" s="12" customFormat="1" ht="15" customHeight="1"/>
    <row r="179" s="12" customFormat="1" ht="15" customHeight="1"/>
    <row r="180" s="12" customFormat="1" ht="15" customHeight="1"/>
    <row r="181" s="12" customFormat="1" ht="15" customHeight="1"/>
    <row r="182" s="12" customFormat="1" ht="15" customHeight="1"/>
    <row r="183" s="12" customFormat="1" ht="15" customHeight="1"/>
    <row r="184" s="12" customFormat="1" ht="15" customHeight="1"/>
    <row r="185" s="12" customFormat="1" ht="15" customHeight="1"/>
    <row r="186" s="12" customFormat="1" ht="15" customHeight="1"/>
    <row r="187" s="12" customFormat="1" ht="15" customHeight="1"/>
    <row r="188" s="12" customFormat="1" ht="15" customHeight="1"/>
    <row r="189" s="12" customFormat="1" ht="15" customHeight="1"/>
    <row r="190" s="12" customFormat="1" ht="15" customHeight="1"/>
    <row r="191" s="12" customFormat="1" ht="15" customHeight="1"/>
    <row r="192" s="12" customFormat="1" ht="15" customHeight="1"/>
    <row r="193" s="12" customFormat="1" ht="15" customHeight="1"/>
    <row r="194" s="12" customFormat="1" ht="15" customHeight="1"/>
    <row r="195" s="12" customFormat="1" ht="15" customHeight="1"/>
    <row r="196" s="12" customFormat="1" ht="15" customHeight="1"/>
    <row r="197" s="12" customFormat="1" ht="15" customHeight="1"/>
    <row r="198" s="12" customFormat="1" ht="15" customHeight="1"/>
    <row r="199" s="12" customFormat="1" ht="15" customHeight="1"/>
    <row r="200" s="12" customFormat="1" ht="15" customHeight="1"/>
    <row r="201" s="12" customFormat="1" ht="15" customHeight="1"/>
    <row r="202" s="12" customFormat="1" ht="15" customHeight="1"/>
    <row r="203" s="12" customFormat="1" ht="15" customHeight="1"/>
    <row r="204" s="12" customFormat="1" ht="15" customHeight="1"/>
    <row r="205" s="12" customFormat="1" ht="15" customHeight="1"/>
    <row r="206" s="12" customFormat="1" ht="15" customHeight="1"/>
    <row r="207" s="12" customFormat="1" ht="15" customHeight="1"/>
    <row r="208" s="12" customFormat="1" ht="15" customHeight="1"/>
    <row r="209" s="12" customFormat="1" ht="15" customHeight="1"/>
    <row r="210" s="12" customFormat="1" ht="15" customHeight="1"/>
    <row r="211" s="12" customFormat="1" ht="15" customHeight="1"/>
    <row r="212" s="12" customFormat="1" ht="15" customHeight="1"/>
    <row r="213" s="12" customFormat="1" ht="15" customHeight="1"/>
    <row r="214" s="12" customFormat="1" ht="15" customHeight="1"/>
    <row r="215" s="12" customFormat="1" ht="15" customHeight="1"/>
    <row r="216" s="12" customFormat="1" ht="15" customHeight="1"/>
    <row r="217" s="12" customFormat="1" ht="15" customHeight="1"/>
    <row r="218" s="12" customFormat="1" ht="15" customHeight="1"/>
    <row r="219" s="12" customFormat="1" ht="15" customHeight="1"/>
    <row r="220" s="12" customFormat="1" ht="15" customHeight="1"/>
    <row r="221" s="12" customFormat="1" ht="15" customHeight="1"/>
    <row r="222" s="12" customFormat="1" ht="15" customHeight="1"/>
    <row r="223" s="12" customFormat="1" ht="15" customHeight="1"/>
    <row r="224" s="12" customFormat="1" ht="15" customHeight="1"/>
    <row r="225" s="12" customFormat="1" ht="15" customHeight="1"/>
    <row r="226" s="12" customFormat="1" ht="15" customHeight="1"/>
    <row r="227" s="12" customFormat="1" ht="15" customHeight="1"/>
    <row r="228" s="12" customFormat="1" ht="15" customHeight="1"/>
    <row r="229" s="12" customFormat="1" ht="15" customHeight="1"/>
    <row r="230" s="12" customFormat="1" ht="15" customHeight="1"/>
    <row r="231" s="12" customFormat="1" ht="15" customHeight="1"/>
    <row r="232" s="12" customFormat="1" ht="15" customHeight="1"/>
    <row r="233" s="12" customFormat="1" ht="15" customHeight="1"/>
    <row r="234" s="12" customFormat="1" ht="15" customHeight="1"/>
    <row r="235" s="12" customFormat="1" ht="15" customHeight="1"/>
    <row r="236" s="12" customFormat="1" ht="15" customHeight="1"/>
    <row r="237" s="12" customFormat="1" ht="15" customHeight="1"/>
    <row r="238" s="12" customFormat="1" ht="15" customHeight="1"/>
    <row r="239" s="12" customFormat="1" ht="15" customHeight="1"/>
    <row r="240" s="12" customFormat="1" ht="15" customHeight="1"/>
    <row r="241" s="12" customFormat="1" ht="15" customHeight="1"/>
    <row r="242" s="12" customFormat="1" ht="15" customHeight="1"/>
    <row r="243" s="12" customFormat="1" ht="15" customHeight="1"/>
    <row r="244" s="12" customFormat="1" ht="15" customHeight="1"/>
    <row r="245" s="12" customFormat="1" ht="15" customHeight="1"/>
    <row r="246" s="12" customFormat="1" ht="15" customHeight="1"/>
    <row r="247" s="12" customFormat="1" ht="15" customHeight="1"/>
    <row r="248" s="12" customFormat="1" ht="15" customHeight="1"/>
    <row r="249" s="12" customFormat="1" ht="15" customHeight="1"/>
    <row r="250" s="12" customFormat="1" ht="15" customHeight="1"/>
    <row r="251" s="12" customFormat="1" ht="15" customHeight="1"/>
    <row r="252" s="12" customFormat="1" ht="15" customHeight="1"/>
    <row r="253" s="12" customFormat="1" ht="15" customHeight="1"/>
    <row r="254" s="12" customFormat="1" ht="15" customHeight="1"/>
    <row r="255" s="12" customFormat="1" ht="15" customHeight="1"/>
    <row r="256" s="12" customFormat="1" ht="15" customHeight="1"/>
    <row r="257" s="12" customFormat="1" ht="15" customHeight="1"/>
    <row r="258" s="12" customFormat="1" ht="15" customHeight="1"/>
    <row r="259" s="12" customFormat="1" ht="15" customHeight="1"/>
    <row r="260" s="12" customFormat="1" ht="15" customHeight="1"/>
    <row r="261" s="12" customFormat="1" ht="15" customHeight="1"/>
    <row r="262" s="12" customFormat="1" ht="15" customHeight="1"/>
    <row r="263" s="12" customFormat="1" ht="15" customHeight="1"/>
    <row r="264" s="12" customFormat="1" ht="15" customHeight="1"/>
    <row r="265" s="12" customFormat="1" ht="15" customHeight="1"/>
    <row r="266" s="12" customFormat="1" ht="15" customHeight="1"/>
    <row r="267" s="12" customFormat="1" ht="15" customHeight="1"/>
    <row r="268" s="12" customFormat="1" ht="15" customHeight="1"/>
    <row r="269" s="12" customFormat="1" ht="15" customHeight="1"/>
    <row r="270" s="12" customFormat="1" ht="15" customHeight="1"/>
    <row r="271" s="12" customFormat="1" ht="15" customHeight="1"/>
    <row r="272" s="12" customFormat="1" ht="15" customHeight="1"/>
    <row r="273" s="12" customFormat="1" ht="15" customHeight="1"/>
    <row r="274" s="12" customFormat="1" ht="15" customHeight="1"/>
    <row r="275" s="12" customFormat="1" ht="15" customHeight="1"/>
    <row r="276" s="12" customFormat="1" ht="15" customHeight="1"/>
    <row r="277" s="12" customFormat="1" ht="15" customHeight="1"/>
    <row r="278" s="12" customFormat="1" ht="15" customHeight="1"/>
    <row r="279" s="12" customFormat="1" ht="15" customHeight="1"/>
    <row r="280" s="12" customFormat="1" ht="15" customHeight="1"/>
    <row r="281" s="12" customFormat="1" ht="15" customHeight="1"/>
    <row r="282" s="12" customFormat="1" ht="15" customHeight="1"/>
    <row r="283" s="12" customFormat="1" ht="15" customHeight="1"/>
    <row r="284" s="12" customFormat="1" ht="15" customHeight="1"/>
    <row r="285" s="12" customFormat="1" ht="15" customHeight="1"/>
    <row r="286" s="12" customFormat="1" ht="15" customHeight="1"/>
    <row r="287" s="12" customFormat="1" ht="15" customHeight="1"/>
    <row r="288" s="12" customFormat="1" ht="15" customHeight="1"/>
    <row r="289" s="12" customFormat="1" ht="15" customHeight="1"/>
    <row r="290" s="12" customFormat="1" ht="15" customHeight="1"/>
    <row r="291" s="12" customFormat="1" ht="15" customHeight="1"/>
    <row r="292" s="12" customFormat="1" ht="15" customHeight="1"/>
    <row r="293" s="12" customFormat="1" ht="15" customHeight="1"/>
    <row r="294" s="12" customFormat="1" ht="15" customHeight="1"/>
    <row r="295" s="12" customFormat="1" ht="15" customHeight="1"/>
    <row r="296" s="12" customFormat="1" ht="15" customHeight="1"/>
    <row r="297" s="12" customFormat="1" ht="15" customHeight="1"/>
    <row r="298" s="12" customFormat="1" ht="15" customHeight="1"/>
    <row r="299" s="12" customFormat="1" ht="15" customHeight="1"/>
    <row r="300" s="12" customFormat="1" ht="15" customHeight="1"/>
    <row r="301" s="12" customFormat="1" ht="15" customHeight="1"/>
    <row r="302" s="12" customFormat="1" ht="15" customHeight="1"/>
    <row r="303" s="12" customFormat="1" ht="15" customHeight="1"/>
    <row r="304" s="12" customFormat="1" ht="15" customHeight="1"/>
    <row r="305" s="12" customFormat="1" ht="15" customHeight="1"/>
    <row r="306" s="12" customFormat="1" ht="15" customHeight="1"/>
    <row r="307" s="12" customFormat="1" ht="15" customHeight="1"/>
    <row r="308" s="12" customFormat="1" ht="15" customHeight="1"/>
    <row r="309" s="12" customFormat="1" ht="15" customHeight="1"/>
    <row r="310" s="12" customFormat="1" ht="15" customHeight="1"/>
    <row r="311" s="12" customFormat="1" ht="15" customHeight="1"/>
    <row r="312" s="12" customFormat="1" ht="15" customHeight="1"/>
    <row r="313" s="12" customFormat="1" ht="15" customHeight="1"/>
    <row r="314" s="12" customFormat="1" ht="15" customHeight="1"/>
    <row r="315" s="12" customFormat="1" ht="15" customHeight="1"/>
    <row r="316" s="12" customFormat="1" ht="15" customHeight="1"/>
    <row r="317" s="12" customFormat="1" ht="15" customHeight="1"/>
    <row r="318" s="12" customFormat="1" ht="15" customHeight="1"/>
    <row r="319" s="12" customFormat="1" ht="15" customHeight="1"/>
    <row r="320" s="12" customFormat="1" ht="15" customHeight="1"/>
    <row r="321" s="12" customFormat="1" ht="15" customHeight="1"/>
    <row r="322" s="12" customFormat="1" ht="15" customHeight="1"/>
    <row r="323" s="12" customFormat="1" ht="15" customHeight="1"/>
    <row r="324" s="12" customFormat="1" ht="15" customHeight="1"/>
    <row r="325" s="12" customFormat="1" ht="15" customHeight="1"/>
  </sheetData>
  <sheetProtection/>
  <mergeCells count="7">
    <mergeCell ref="E26:K26"/>
    <mergeCell ref="E28:K28"/>
    <mergeCell ref="E30:K30"/>
    <mergeCell ref="B11:K11"/>
    <mergeCell ref="C13:K13"/>
    <mergeCell ref="E22:K22"/>
    <mergeCell ref="E24:K24"/>
  </mergeCells>
  <printOptions horizontalCentered="1"/>
  <pageMargins left="0.2" right="0.2" top="0.51" bottom="0.23" header="0.26" footer="0.16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25"/>
  <sheetViews>
    <sheetView showZeros="0" zoomScalePageLayoutView="0" workbookViewId="0" topLeftCell="A1">
      <selection activeCell="A1" sqref="A1"/>
    </sheetView>
  </sheetViews>
  <sheetFormatPr defaultColWidth="9.140625" defaultRowHeight="15" customHeight="1"/>
  <cols>
    <col min="1" max="1" width="5.7109375" style="12" customWidth="1"/>
    <col min="2" max="2" width="9.140625" style="12" customWidth="1"/>
    <col min="3" max="3" width="15.7109375" style="12" customWidth="1"/>
    <col min="4" max="4" width="25.7109375" style="12" customWidth="1"/>
    <col min="5" max="7" width="16.7109375" style="12" customWidth="1"/>
    <col min="8" max="9" width="20.7109375" style="12" customWidth="1"/>
    <col min="10" max="10" width="12.57421875" style="12" customWidth="1"/>
    <col min="11" max="16384" width="9.140625" style="12" customWidth="1"/>
  </cols>
  <sheetData>
    <row r="1" ht="15" customHeight="1">
      <c r="B1" s="5" t="s">
        <v>110</v>
      </c>
    </row>
    <row r="3" ht="15" customHeight="1">
      <c r="B3" s="12" t="str">
        <f>'Naslovna strana'!B16&amp;" "&amp;'Naslovna strana'!E16</f>
        <v>Назив енергетског субјекта: </v>
      </c>
    </row>
    <row r="4" ht="15" customHeight="1">
      <c r="B4" s="12" t="str">
        <f>'Naslovna strana'!B13&amp;" "&amp;'Naslovna strana'!C13</f>
        <v>Енергетска делатност: Јавно снабдевање природним гасом</v>
      </c>
    </row>
    <row r="5" ht="15" customHeight="1">
      <c r="B5" s="1"/>
    </row>
    <row r="7" spans="2:9" ht="15" customHeight="1">
      <c r="B7" s="165" t="s">
        <v>109</v>
      </c>
      <c r="C7" s="165"/>
      <c r="D7" s="165"/>
      <c r="E7" s="165"/>
      <c r="F7" s="165"/>
      <c r="G7" s="165"/>
      <c r="H7" s="165"/>
      <c r="I7" s="165"/>
    </row>
    <row r="8" spans="2:4" ht="15" customHeight="1" thickBot="1">
      <c r="B8" s="16"/>
      <c r="C8" s="16"/>
      <c r="D8" s="16"/>
    </row>
    <row r="9" spans="2:9" ht="15" customHeight="1" thickTop="1">
      <c r="B9" s="166" t="s">
        <v>114</v>
      </c>
      <c r="C9" s="169" t="s">
        <v>93</v>
      </c>
      <c r="D9" s="169" t="s">
        <v>78</v>
      </c>
      <c r="E9" s="169" t="s">
        <v>133</v>
      </c>
      <c r="F9" s="169" t="s">
        <v>134</v>
      </c>
      <c r="G9" s="169" t="s">
        <v>115</v>
      </c>
      <c r="H9" s="169" t="s">
        <v>116</v>
      </c>
      <c r="I9" s="181" t="s">
        <v>117</v>
      </c>
    </row>
    <row r="10" spans="2:10" s="16" customFormat="1" ht="15" customHeight="1">
      <c r="B10" s="167"/>
      <c r="C10" s="170"/>
      <c r="D10" s="172"/>
      <c r="E10" s="172"/>
      <c r="F10" s="172"/>
      <c r="G10" s="170"/>
      <c r="H10" s="170"/>
      <c r="I10" s="182"/>
      <c r="J10" s="17"/>
    </row>
    <row r="11" spans="2:9" s="16" customFormat="1" ht="15" customHeight="1">
      <c r="B11" s="168"/>
      <c r="C11" s="171"/>
      <c r="D11" s="173"/>
      <c r="E11" s="173"/>
      <c r="F11" s="173"/>
      <c r="G11" s="171"/>
      <c r="H11" s="171"/>
      <c r="I11" s="183"/>
    </row>
    <row r="12" spans="2:9" s="134" customFormat="1" ht="15" customHeight="1">
      <c r="B12" s="131">
        <v>1</v>
      </c>
      <c r="C12" s="132">
        <v>2</v>
      </c>
      <c r="D12" s="132">
        <v>3</v>
      </c>
      <c r="E12" s="132">
        <v>4</v>
      </c>
      <c r="F12" s="132">
        <v>5</v>
      </c>
      <c r="G12" s="132">
        <v>6</v>
      </c>
      <c r="H12" s="132">
        <v>7</v>
      </c>
      <c r="I12" s="133" t="s">
        <v>113</v>
      </c>
    </row>
    <row r="13" spans="2:9" ht="15" customHeight="1">
      <c r="B13" s="18" t="s">
        <v>12</v>
      </c>
      <c r="C13" s="176" t="s">
        <v>20</v>
      </c>
      <c r="D13" s="19" t="s">
        <v>26</v>
      </c>
      <c r="E13" s="20"/>
      <c r="F13" s="20"/>
      <c r="G13" s="21"/>
      <c r="H13" s="22">
        <v>1</v>
      </c>
      <c r="I13" s="23">
        <f>F13*H13</f>
        <v>0</v>
      </c>
    </row>
    <row r="14" spans="2:9" ht="15" customHeight="1">
      <c r="B14" s="24" t="s">
        <v>13</v>
      </c>
      <c r="C14" s="177"/>
      <c r="D14" s="80" t="s">
        <v>27</v>
      </c>
      <c r="E14" s="20"/>
      <c r="F14" s="20"/>
      <c r="G14" s="21"/>
      <c r="H14" s="25">
        <v>0.4</v>
      </c>
      <c r="I14" s="26">
        <f aca="true" t="shared" si="0" ref="I14:I19">F14*H14</f>
        <v>0</v>
      </c>
    </row>
    <row r="15" spans="2:9" ht="15" customHeight="1">
      <c r="B15" s="24" t="s">
        <v>14</v>
      </c>
      <c r="C15" s="177"/>
      <c r="D15" s="80" t="s">
        <v>28</v>
      </c>
      <c r="E15" s="20"/>
      <c r="F15" s="20"/>
      <c r="G15" s="21"/>
      <c r="H15" s="25">
        <v>0.85</v>
      </c>
      <c r="I15" s="26">
        <f t="shared" si="0"/>
        <v>0</v>
      </c>
    </row>
    <row r="16" spans="2:9" ht="15" customHeight="1">
      <c r="B16" s="27" t="s">
        <v>15</v>
      </c>
      <c r="C16" s="178"/>
      <c r="D16" s="28" t="s">
        <v>29</v>
      </c>
      <c r="E16" s="29"/>
      <c r="F16" s="30"/>
      <c r="G16" s="30"/>
      <c r="H16" s="31">
        <v>1</v>
      </c>
      <c r="I16" s="32">
        <f t="shared" si="0"/>
        <v>0</v>
      </c>
    </row>
    <row r="17" spans="2:9" ht="15" customHeight="1">
      <c r="B17" s="18" t="s">
        <v>16</v>
      </c>
      <c r="C17" s="176" t="s">
        <v>25</v>
      </c>
      <c r="D17" s="19" t="s">
        <v>30</v>
      </c>
      <c r="E17" s="33"/>
      <c r="F17" s="33"/>
      <c r="G17" s="33"/>
      <c r="H17" s="22">
        <v>0.4</v>
      </c>
      <c r="I17" s="23">
        <f t="shared" si="0"/>
        <v>0</v>
      </c>
    </row>
    <row r="18" spans="2:9" ht="15" customHeight="1">
      <c r="B18" s="34" t="s">
        <v>17</v>
      </c>
      <c r="C18" s="179"/>
      <c r="D18" s="80" t="s">
        <v>31</v>
      </c>
      <c r="E18" s="20"/>
      <c r="F18" s="20"/>
      <c r="G18" s="20"/>
      <c r="H18" s="25">
        <v>0.85</v>
      </c>
      <c r="I18" s="26">
        <f t="shared" si="0"/>
        <v>0</v>
      </c>
    </row>
    <row r="19" spans="2:9" ht="15" customHeight="1">
      <c r="B19" s="27" t="s">
        <v>18</v>
      </c>
      <c r="C19" s="178"/>
      <c r="D19" s="28" t="s">
        <v>32</v>
      </c>
      <c r="E19" s="20"/>
      <c r="F19" s="30"/>
      <c r="G19" s="30"/>
      <c r="H19" s="31">
        <v>1</v>
      </c>
      <c r="I19" s="35">
        <f t="shared" si="0"/>
        <v>0</v>
      </c>
    </row>
    <row r="20" spans="2:9" ht="15" customHeight="1">
      <c r="B20" s="180" t="s">
        <v>8</v>
      </c>
      <c r="C20" s="179"/>
      <c r="D20" s="179"/>
      <c r="E20" s="36">
        <f>E13+E14+E15+E16+E17+E18+E19</f>
        <v>0</v>
      </c>
      <c r="F20" s="36">
        <f>F13+F14+F15+F16+F17+F18+F19</f>
        <v>0</v>
      </c>
      <c r="G20" s="36">
        <f>G13+G14+G15+G16+G17+G18+G19</f>
        <v>0</v>
      </c>
      <c r="H20" s="37"/>
      <c r="I20" s="38">
        <f>SUM(I13:I19)</f>
        <v>0</v>
      </c>
    </row>
    <row r="21" spans="2:9" ht="15" customHeight="1" thickBot="1">
      <c r="B21" s="174" t="s">
        <v>9</v>
      </c>
      <c r="C21" s="175"/>
      <c r="D21" s="175"/>
      <c r="E21" s="39">
        <f>E13+E14+E15+E16</f>
        <v>0</v>
      </c>
      <c r="F21" s="39">
        <f>F13+F14+F15+F16</f>
        <v>0</v>
      </c>
      <c r="G21" s="39">
        <f>G13+G14+G15+G16</f>
        <v>0</v>
      </c>
      <c r="H21" s="39"/>
      <c r="I21" s="40">
        <f>I13+I14+I15+I16</f>
        <v>0</v>
      </c>
    </row>
    <row r="22" spans="2:9" ht="15" customHeight="1" thickTop="1">
      <c r="B22" s="164" t="s">
        <v>111</v>
      </c>
      <c r="C22" s="164"/>
      <c r="D22" s="164"/>
      <c r="E22" s="164"/>
      <c r="F22" s="164"/>
      <c r="G22" s="164"/>
      <c r="H22" s="164"/>
      <c r="I22" s="41"/>
    </row>
    <row r="23" spans="2:9" ht="15" customHeight="1">
      <c r="B23" s="164"/>
      <c r="C23" s="164"/>
      <c r="D23" s="164"/>
      <c r="E23" s="164"/>
      <c r="F23" s="164"/>
      <c r="G23" s="164"/>
      <c r="H23" s="164"/>
      <c r="I23" s="164"/>
    </row>
    <row r="25" ht="15" customHeight="1">
      <c r="B25" s="5"/>
    </row>
  </sheetData>
  <sheetProtection/>
  <mergeCells count="15">
    <mergeCell ref="E9:E11"/>
    <mergeCell ref="B20:D20"/>
    <mergeCell ref="H9:H11"/>
    <mergeCell ref="I9:I11"/>
    <mergeCell ref="G9:G11"/>
    <mergeCell ref="B7:I7"/>
    <mergeCell ref="B9:B11"/>
    <mergeCell ref="C9:C11"/>
    <mergeCell ref="D9:D11"/>
    <mergeCell ref="B22:H22"/>
    <mergeCell ref="B23:I23"/>
    <mergeCell ref="B21:D21"/>
    <mergeCell ref="C13:C16"/>
    <mergeCell ref="F9:F11"/>
    <mergeCell ref="C17:C19"/>
  </mergeCells>
  <printOptions horizontalCentered="1"/>
  <pageMargins left="0.17" right="0.17" top="1.55" bottom="0.29" header="0.18" footer="0.17"/>
  <pageSetup fitToHeight="1" fitToWidth="1" horizontalDpi="600" verticalDpi="600" orientation="landscape" scale="97" r:id="rId1"/>
  <headerFooter alignWithMargins="0">
    <oddFooter>&amp;R1</oddFooter>
  </headerFooter>
  <ignoredErrors>
    <ignoredError sqref="I13:I19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41"/>
  <sheetViews>
    <sheetView showZeros="0" zoomScalePageLayoutView="0" workbookViewId="0" topLeftCell="A1">
      <selection activeCell="A1" sqref="A1"/>
    </sheetView>
  </sheetViews>
  <sheetFormatPr defaultColWidth="9.140625" defaultRowHeight="15" customHeight="1"/>
  <cols>
    <col min="1" max="1" width="5.7109375" style="12" customWidth="1"/>
    <col min="2" max="2" width="9.140625" style="12" customWidth="1"/>
    <col min="3" max="3" width="70.7109375" style="12" customWidth="1"/>
    <col min="4" max="4" width="15.7109375" style="12" customWidth="1"/>
    <col min="5" max="5" width="12.8515625" style="12" customWidth="1"/>
    <col min="6" max="6" width="11.00390625" style="12" bestFit="1" customWidth="1"/>
    <col min="7" max="7" width="12.57421875" style="12" bestFit="1" customWidth="1"/>
    <col min="8" max="16384" width="9.140625" style="12" customWidth="1"/>
  </cols>
  <sheetData>
    <row r="1" ht="15" customHeight="1">
      <c r="B1" s="5" t="s">
        <v>110</v>
      </c>
    </row>
    <row r="3" ht="15" customHeight="1">
      <c r="B3" s="12" t="str">
        <f>'Naslovna strana'!B16&amp;" "&amp;'Naslovna strana'!E16</f>
        <v>Назив енергетског субјекта: </v>
      </c>
    </row>
    <row r="4" ht="15" customHeight="1">
      <c r="B4" s="12" t="str">
        <f>'Naslovna strana'!B13&amp;" "&amp;'Naslovna strana'!C13</f>
        <v>Енергетска делатност: Јавно снабдевање природним гасом</v>
      </c>
    </row>
    <row r="5" ht="15" customHeight="1">
      <c r="B5" s="1"/>
    </row>
    <row r="7" spans="2:4" ht="15" customHeight="1">
      <c r="B7" s="186" t="s">
        <v>76</v>
      </c>
      <c r="C7" s="186"/>
      <c r="D7" s="186"/>
    </row>
    <row r="8" spans="2:4" ht="15" customHeight="1">
      <c r="B8" s="16"/>
      <c r="C8" s="16"/>
      <c r="D8" s="16"/>
    </row>
    <row r="9" ht="15" customHeight="1" thickBot="1">
      <c r="D9" s="42" t="s">
        <v>131</v>
      </c>
    </row>
    <row r="10" spans="2:4" s="16" customFormat="1" ht="15" customHeight="1" thickTop="1">
      <c r="B10" s="166" t="s">
        <v>114</v>
      </c>
      <c r="C10" s="169" t="s">
        <v>121</v>
      </c>
      <c r="D10" s="187" t="s">
        <v>11</v>
      </c>
    </row>
    <row r="11" spans="2:4" s="16" customFormat="1" ht="15" customHeight="1">
      <c r="B11" s="185"/>
      <c r="C11" s="172"/>
      <c r="D11" s="188"/>
    </row>
    <row r="12" spans="2:4" ht="15" customHeight="1">
      <c r="B12" s="43" t="s">
        <v>12</v>
      </c>
      <c r="C12" s="44" t="s">
        <v>75</v>
      </c>
      <c r="D12" s="143"/>
    </row>
    <row r="13" spans="2:4" ht="15" customHeight="1">
      <c r="B13" s="81" t="s">
        <v>13</v>
      </c>
      <c r="C13" s="45" t="s">
        <v>39</v>
      </c>
      <c r="D13" s="46"/>
    </row>
    <row r="14" spans="2:4" ht="15" customHeight="1">
      <c r="B14" s="47" t="s">
        <v>14</v>
      </c>
      <c r="C14" s="45" t="s">
        <v>118</v>
      </c>
      <c r="D14" s="48">
        <f>D15+D16</f>
        <v>0</v>
      </c>
    </row>
    <row r="15" spans="2:4" ht="15" customHeight="1">
      <c r="B15" s="49" t="s">
        <v>37</v>
      </c>
      <c r="C15" s="159" t="s">
        <v>135</v>
      </c>
      <c r="D15" s="46"/>
    </row>
    <row r="16" spans="2:4" ht="15" customHeight="1">
      <c r="B16" s="49" t="s">
        <v>38</v>
      </c>
      <c r="C16" s="159" t="s">
        <v>136</v>
      </c>
      <c r="D16" s="50"/>
    </row>
    <row r="17" spans="2:4" ht="15" customHeight="1">
      <c r="B17" s="47" t="s">
        <v>15</v>
      </c>
      <c r="C17" s="45" t="s">
        <v>40</v>
      </c>
      <c r="D17" s="51">
        <f>D18+D32</f>
        <v>0</v>
      </c>
    </row>
    <row r="18" spans="2:4" ht="30" customHeight="1">
      <c r="B18" s="47" t="s">
        <v>43</v>
      </c>
      <c r="C18" s="45" t="s">
        <v>74</v>
      </c>
      <c r="D18" s="51">
        <f>SUM(D19:D31)</f>
        <v>0</v>
      </c>
    </row>
    <row r="19" spans="2:4" ht="15" customHeight="1">
      <c r="B19" s="52" t="s">
        <v>57</v>
      </c>
      <c r="C19" s="45" t="s">
        <v>44</v>
      </c>
      <c r="D19" s="46"/>
    </row>
    <row r="20" spans="2:4" ht="15" customHeight="1">
      <c r="B20" s="52" t="s">
        <v>58</v>
      </c>
      <c r="C20" s="45" t="s">
        <v>45</v>
      </c>
      <c r="D20" s="46"/>
    </row>
    <row r="21" spans="2:6" ht="15" customHeight="1">
      <c r="B21" s="52" t="s">
        <v>59</v>
      </c>
      <c r="C21" s="45" t="s">
        <v>46</v>
      </c>
      <c r="D21" s="46"/>
      <c r="F21" s="97"/>
    </row>
    <row r="22" spans="2:4" ht="15" customHeight="1">
      <c r="B22" s="52" t="s">
        <v>60</v>
      </c>
      <c r="C22" s="45" t="s">
        <v>47</v>
      </c>
      <c r="D22" s="46"/>
    </row>
    <row r="23" spans="2:4" ht="15" customHeight="1">
      <c r="B23" s="52" t="s">
        <v>61</v>
      </c>
      <c r="C23" s="45" t="s">
        <v>48</v>
      </c>
      <c r="D23" s="46"/>
    </row>
    <row r="24" spans="2:4" ht="15" customHeight="1">
      <c r="B24" s="52" t="s">
        <v>62</v>
      </c>
      <c r="C24" s="45" t="s">
        <v>49</v>
      </c>
      <c r="D24" s="46"/>
    </row>
    <row r="25" spans="2:4" ht="15" customHeight="1">
      <c r="B25" s="52" t="s">
        <v>63</v>
      </c>
      <c r="C25" s="45" t="s">
        <v>50</v>
      </c>
      <c r="D25" s="46"/>
    </row>
    <row r="26" spans="2:4" ht="15" customHeight="1">
      <c r="B26" s="52" t="s">
        <v>98</v>
      </c>
      <c r="C26" s="45" t="s">
        <v>51</v>
      </c>
      <c r="D26" s="46"/>
    </row>
    <row r="27" spans="2:4" ht="15" customHeight="1">
      <c r="B27" s="52" t="s">
        <v>64</v>
      </c>
      <c r="C27" s="45" t="s">
        <v>52</v>
      </c>
      <c r="D27" s="46"/>
    </row>
    <row r="28" spans="2:4" ht="15" customHeight="1">
      <c r="B28" s="52" t="s">
        <v>65</v>
      </c>
      <c r="C28" s="45" t="s">
        <v>53</v>
      </c>
      <c r="D28" s="46"/>
    </row>
    <row r="29" spans="2:4" ht="15" customHeight="1">
      <c r="B29" s="52" t="s">
        <v>66</v>
      </c>
      <c r="C29" s="45" t="s">
        <v>54</v>
      </c>
      <c r="D29" s="46"/>
    </row>
    <row r="30" spans="2:4" ht="15" customHeight="1">
      <c r="B30" s="52" t="s">
        <v>67</v>
      </c>
      <c r="C30" s="45" t="s">
        <v>55</v>
      </c>
      <c r="D30" s="46"/>
    </row>
    <row r="31" spans="2:4" ht="15" customHeight="1">
      <c r="B31" s="52" t="s">
        <v>68</v>
      </c>
      <c r="C31" s="45" t="s">
        <v>56</v>
      </c>
      <c r="D31" s="46"/>
    </row>
    <row r="32" spans="2:4" ht="15" customHeight="1">
      <c r="B32" s="47" t="s">
        <v>42</v>
      </c>
      <c r="C32" s="45" t="s">
        <v>69</v>
      </c>
      <c r="D32" s="51">
        <f>(SUM(D33:D34))</f>
        <v>0</v>
      </c>
    </row>
    <row r="33" spans="2:4" ht="15" customHeight="1">
      <c r="B33" s="52" t="s">
        <v>70</v>
      </c>
      <c r="C33" s="45" t="s">
        <v>72</v>
      </c>
      <c r="D33" s="46"/>
    </row>
    <row r="34" spans="2:4" ht="15" customHeight="1">
      <c r="B34" s="52" t="s">
        <v>71</v>
      </c>
      <c r="C34" s="45" t="s">
        <v>73</v>
      </c>
      <c r="D34" s="46"/>
    </row>
    <row r="35" spans="2:4" ht="15" customHeight="1">
      <c r="B35" s="47" t="s">
        <v>16</v>
      </c>
      <c r="C35" s="45" t="s">
        <v>101</v>
      </c>
      <c r="D35" s="46"/>
    </row>
    <row r="36" spans="2:4" ht="15" customHeight="1">
      <c r="B36" s="47" t="s">
        <v>17</v>
      </c>
      <c r="C36" s="45" t="s">
        <v>100</v>
      </c>
      <c r="D36" s="46"/>
    </row>
    <row r="37" spans="2:4" ht="15" customHeight="1">
      <c r="B37" s="81" t="s">
        <v>18</v>
      </c>
      <c r="C37" s="53" t="s">
        <v>41</v>
      </c>
      <c r="D37" s="54"/>
    </row>
    <row r="38" spans="2:4" ht="15" customHeight="1" thickBot="1">
      <c r="B38" s="55" t="s">
        <v>19</v>
      </c>
      <c r="C38" s="56" t="s">
        <v>119</v>
      </c>
      <c r="D38" s="57">
        <f>D12+D13+D14+D17+D35-D36+D37</f>
        <v>0</v>
      </c>
    </row>
    <row r="39" spans="2:4" ht="30" customHeight="1" thickTop="1">
      <c r="B39" s="184" t="s">
        <v>130</v>
      </c>
      <c r="C39" s="184"/>
      <c r="D39" s="184"/>
    </row>
    <row r="40" spans="2:4" ht="15" customHeight="1">
      <c r="B40" s="58"/>
      <c r="C40" s="2"/>
      <c r="D40" s="59"/>
    </row>
    <row r="41" ht="15" customHeight="1">
      <c r="D41" s="42"/>
    </row>
  </sheetData>
  <sheetProtection/>
  <mergeCells count="5">
    <mergeCell ref="B39:D39"/>
    <mergeCell ref="B10:B11"/>
    <mergeCell ref="B7:D7"/>
    <mergeCell ref="C10:C11"/>
    <mergeCell ref="D10:D11"/>
  </mergeCells>
  <printOptions horizontalCentered="1"/>
  <pageMargins left="0.25" right="0.25" top="1.02" bottom="0.25" header="0.17" footer="0.17"/>
  <pageSetup fitToHeight="1" fitToWidth="1" horizontalDpi="600" verticalDpi="600" orientation="portrait" r:id="rId1"/>
  <headerFooter alignWithMargins="0">
    <oddFooter>&amp;R2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1:F25"/>
  <sheetViews>
    <sheetView showZeros="0" zoomScalePageLayoutView="0" workbookViewId="0" topLeftCell="A1">
      <selection activeCell="A1" sqref="A1"/>
    </sheetView>
  </sheetViews>
  <sheetFormatPr defaultColWidth="9.140625" defaultRowHeight="15" customHeight="1"/>
  <cols>
    <col min="1" max="1" width="5.7109375" style="12" customWidth="1"/>
    <col min="2" max="2" width="9.140625" style="12" customWidth="1"/>
    <col min="3" max="3" width="20.7109375" style="12" customWidth="1"/>
    <col min="4" max="4" width="60.7109375" style="12" customWidth="1"/>
    <col min="5" max="5" width="20.7109375" style="12" customWidth="1"/>
    <col min="6" max="16384" width="9.140625" style="12" customWidth="1"/>
  </cols>
  <sheetData>
    <row r="1" ht="15" customHeight="1">
      <c r="B1" s="5" t="s">
        <v>110</v>
      </c>
    </row>
    <row r="3" ht="15" customHeight="1">
      <c r="B3" s="12" t="str">
        <f>'Naslovna strana'!B16&amp;" "&amp;'Naslovna strana'!E16</f>
        <v>Назив енергетског субјекта: </v>
      </c>
    </row>
    <row r="4" ht="15" customHeight="1">
      <c r="B4" s="12" t="str">
        <f>'Naslovna strana'!B13&amp;" "&amp;'Naslovna strana'!C13</f>
        <v>Енергетска делатност: Јавно снабдевање природним гасом</v>
      </c>
    </row>
    <row r="5" ht="15" customHeight="1">
      <c r="B5" s="1"/>
    </row>
    <row r="7" spans="2:6" ht="15" customHeight="1">
      <c r="B7" s="192" t="s">
        <v>81</v>
      </c>
      <c r="C7" s="192"/>
      <c r="D7" s="192"/>
      <c r="E7" s="192"/>
      <c r="F7" s="66"/>
    </row>
    <row r="8" spans="5:6" ht="15" customHeight="1" thickBot="1">
      <c r="E8" s="42" t="s">
        <v>131</v>
      </c>
      <c r="F8" s="66"/>
    </row>
    <row r="9" spans="2:6" ht="30" customHeight="1" thickTop="1">
      <c r="B9" s="114" t="s">
        <v>114</v>
      </c>
      <c r="C9" s="169" t="s">
        <v>121</v>
      </c>
      <c r="D9" s="191"/>
      <c r="E9" s="117" t="s">
        <v>11</v>
      </c>
      <c r="F9" s="66"/>
    </row>
    <row r="10" spans="2:5" ht="15" customHeight="1">
      <c r="B10" s="43" t="s">
        <v>12</v>
      </c>
      <c r="C10" s="193" t="s">
        <v>80</v>
      </c>
      <c r="D10" s="194"/>
      <c r="E10" s="67">
        <f>'2. MOP'!D16+'2. MOP'!D34</f>
        <v>0</v>
      </c>
    </row>
    <row r="11" spans="2:5" ht="15" customHeight="1">
      <c r="B11" s="68" t="s">
        <v>13</v>
      </c>
      <c r="C11" s="195" t="s">
        <v>83</v>
      </c>
      <c r="D11" s="196"/>
      <c r="E11" s="69">
        <f>'2. MOP'!D26+'2. MOP'!D27+'2. MOP'!D28+'2. MOP'!D29+'2. MOP'!D30+'2. MOP'!D31</f>
        <v>0</v>
      </c>
    </row>
    <row r="12" spans="2:5" ht="15" customHeight="1" thickBot="1">
      <c r="B12" s="55" t="s">
        <v>14</v>
      </c>
      <c r="C12" s="189" t="s">
        <v>8</v>
      </c>
      <c r="D12" s="190"/>
      <c r="E12" s="64">
        <f>SUM(E10:E11)</f>
        <v>0</v>
      </c>
    </row>
    <row r="13" spans="2:5" ht="15" customHeight="1" thickTop="1">
      <c r="B13" s="58"/>
      <c r="C13" s="70"/>
      <c r="D13" s="70"/>
      <c r="E13" s="59"/>
    </row>
    <row r="14" spans="2:5" ht="15" customHeight="1">
      <c r="B14" s="58"/>
      <c r="C14" s="70"/>
      <c r="D14" s="70"/>
      <c r="E14" s="59"/>
    </row>
    <row r="15" spans="2:5" ht="15" customHeight="1" thickBot="1">
      <c r="B15" s="58"/>
      <c r="C15" s="2"/>
      <c r="D15" s="2"/>
      <c r="E15" s="42" t="s">
        <v>131</v>
      </c>
    </row>
    <row r="16" spans="2:6" s="16" customFormat="1" ht="30" customHeight="1" thickTop="1">
      <c r="B16" s="114" t="s">
        <v>114</v>
      </c>
      <c r="C16" s="115" t="s">
        <v>122</v>
      </c>
      <c r="D16" s="115" t="s">
        <v>78</v>
      </c>
      <c r="E16" s="119" t="s">
        <v>120</v>
      </c>
      <c r="F16" s="118"/>
    </row>
    <row r="17" spans="2:5" ht="15" customHeight="1">
      <c r="B17" s="18" t="s">
        <v>12</v>
      </c>
      <c r="C17" s="176" t="s">
        <v>20</v>
      </c>
      <c r="D17" s="19" t="s">
        <v>26</v>
      </c>
      <c r="E17" s="23">
        <f>IF('1. Ulazni tehnicki podaci'!$I$20=0,0,$E$10/'1. Ulazni tehnicki podaci'!$I$20*'1. Ulazni tehnicki podaci'!I13)</f>
        <v>0</v>
      </c>
    </row>
    <row r="18" spans="2:5" ht="15" customHeight="1">
      <c r="B18" s="24" t="s">
        <v>13</v>
      </c>
      <c r="C18" s="177"/>
      <c r="D18" s="80" t="s">
        <v>27</v>
      </c>
      <c r="E18" s="26">
        <f>IF('1. Ulazni tehnicki podaci'!$I$20=0,0,$E$10/'1. Ulazni tehnicki podaci'!$I$20*'1. Ulazni tehnicki podaci'!I14)+'2. MOP'!D26</f>
        <v>0</v>
      </c>
    </row>
    <row r="19" spans="2:5" ht="15" customHeight="1">
      <c r="B19" s="24" t="s">
        <v>14</v>
      </c>
      <c r="C19" s="177"/>
      <c r="D19" s="80" t="s">
        <v>28</v>
      </c>
      <c r="E19" s="26">
        <f>IF('1. Ulazni tehnicki podaci'!$I$20=0,0,$E$10/'1. Ulazni tehnicki podaci'!$I$20*'1. Ulazni tehnicki podaci'!I15)+'2. MOP'!D27</f>
        <v>0</v>
      </c>
    </row>
    <row r="20" spans="2:5" ht="15" customHeight="1">
      <c r="B20" s="27" t="s">
        <v>15</v>
      </c>
      <c r="C20" s="178"/>
      <c r="D20" s="28" t="s">
        <v>29</v>
      </c>
      <c r="E20" s="35">
        <f>IF('1. Ulazni tehnicki podaci'!$I$20=0,0,$E$10/'1. Ulazni tehnicki podaci'!$I$20*'1. Ulazni tehnicki podaci'!I16)+'2. MOP'!D28</f>
        <v>0</v>
      </c>
    </row>
    <row r="21" spans="2:5" ht="15" customHeight="1">
      <c r="B21" s="18" t="s">
        <v>16</v>
      </c>
      <c r="C21" s="176" t="s">
        <v>25</v>
      </c>
      <c r="D21" s="19" t="s">
        <v>30</v>
      </c>
      <c r="E21" s="23">
        <f>IF('1. Ulazni tehnicki podaci'!$I$20=0,0,$E$10/'1. Ulazni tehnicki podaci'!$I$20*'1. Ulazni tehnicki podaci'!I17)+'2. MOP'!D29</f>
        <v>0</v>
      </c>
    </row>
    <row r="22" spans="2:5" ht="15" customHeight="1">
      <c r="B22" s="34" t="s">
        <v>17</v>
      </c>
      <c r="C22" s="179"/>
      <c r="D22" s="80" t="s">
        <v>31</v>
      </c>
      <c r="E22" s="26">
        <f>IF('1. Ulazni tehnicki podaci'!$I$20=0,0,$E$10/'1. Ulazni tehnicki podaci'!$I$20*'1. Ulazni tehnicki podaci'!I18)+'2. MOP'!D30</f>
        <v>0</v>
      </c>
    </row>
    <row r="23" spans="2:5" ht="15" customHeight="1">
      <c r="B23" s="27" t="s">
        <v>18</v>
      </c>
      <c r="C23" s="178"/>
      <c r="D23" s="28" t="s">
        <v>32</v>
      </c>
      <c r="E23" s="35">
        <f>IF('1. Ulazni tehnicki podaci'!$I$20=0,0,$E$10/'1. Ulazni tehnicki podaci'!$I$20*'1. Ulazni tehnicki podaci'!I19)+'2. MOP'!D31</f>
        <v>0</v>
      </c>
    </row>
    <row r="24" spans="2:5" ht="15" customHeight="1" thickBot="1">
      <c r="B24" s="65" t="s">
        <v>19</v>
      </c>
      <c r="C24" s="189" t="s">
        <v>8</v>
      </c>
      <c r="D24" s="190"/>
      <c r="E24" s="64">
        <f>SUM(E17:E23)</f>
        <v>0</v>
      </c>
    </row>
    <row r="25" spans="2:3" ht="15" customHeight="1" thickTop="1">
      <c r="B25" s="58"/>
      <c r="C25" s="71"/>
    </row>
  </sheetData>
  <sheetProtection/>
  <mergeCells count="8">
    <mergeCell ref="C21:C23"/>
    <mergeCell ref="C24:D24"/>
    <mergeCell ref="C9:D9"/>
    <mergeCell ref="B7:E7"/>
    <mergeCell ref="C17:C20"/>
    <mergeCell ref="C10:D10"/>
    <mergeCell ref="C12:D12"/>
    <mergeCell ref="C11:D11"/>
  </mergeCells>
  <printOptions horizontalCentered="1"/>
  <pageMargins left="0.26" right="0.24" top="1.35" bottom="0.26" header="0.17" footer="0.17"/>
  <pageSetup horizontalDpi="600" verticalDpi="600" orientation="landscape" paperSize="9" r:id="rId1"/>
  <headerFooter alignWithMargins="0">
    <oddFooter>&amp;R3</oddFooter>
  </headerFooter>
  <ignoredErrors>
    <ignoredError sqref="E23 E17:E22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B1:F27"/>
  <sheetViews>
    <sheetView showZeros="0" zoomScalePageLayoutView="0" workbookViewId="0" topLeftCell="A1">
      <selection activeCell="A1" sqref="A1"/>
    </sheetView>
  </sheetViews>
  <sheetFormatPr defaultColWidth="9.140625" defaultRowHeight="15" customHeight="1"/>
  <cols>
    <col min="1" max="1" width="5.7109375" style="12" customWidth="1"/>
    <col min="2" max="2" width="9.140625" style="12" customWidth="1"/>
    <col min="3" max="3" width="20.7109375" style="12" customWidth="1"/>
    <col min="4" max="4" width="60.7109375" style="12" customWidth="1"/>
    <col min="5" max="5" width="20.7109375" style="12" bestFit="1" customWidth="1"/>
    <col min="6" max="6" width="17.28125" style="12" customWidth="1"/>
    <col min="7" max="16384" width="9.140625" style="12" customWidth="1"/>
  </cols>
  <sheetData>
    <row r="1" ht="15" customHeight="1">
      <c r="B1" s="5" t="s">
        <v>110</v>
      </c>
    </row>
    <row r="3" ht="15" customHeight="1">
      <c r="B3" s="12" t="str">
        <f>'Naslovna strana'!B16&amp;" "&amp;'Naslovna strana'!E16</f>
        <v>Назив енергетског субјекта: </v>
      </c>
    </row>
    <row r="4" ht="15" customHeight="1">
      <c r="B4" s="12" t="str">
        <f>'Naslovna strana'!B13&amp;" "&amp;'Naslovna strana'!C13</f>
        <v>Енергетска делатност: Јавно снабдевање природним гасом</v>
      </c>
    </row>
    <row r="5" ht="15" customHeight="1">
      <c r="B5" s="1"/>
    </row>
    <row r="6" ht="15" customHeight="1">
      <c r="B6" s="1"/>
    </row>
    <row r="7" spans="2:5" ht="15" customHeight="1">
      <c r="B7" s="192" t="s">
        <v>82</v>
      </c>
      <c r="C7" s="192"/>
      <c r="D7" s="192"/>
      <c r="E7" s="192"/>
    </row>
    <row r="8" ht="15" customHeight="1" thickBot="1">
      <c r="E8" s="42" t="s">
        <v>131</v>
      </c>
    </row>
    <row r="9" spans="2:5" ht="30" customHeight="1" thickTop="1">
      <c r="B9" s="114" t="s">
        <v>114</v>
      </c>
      <c r="C9" s="169" t="s">
        <v>121</v>
      </c>
      <c r="D9" s="191"/>
      <c r="E9" s="117" t="s">
        <v>11</v>
      </c>
    </row>
    <row r="10" spans="2:5" ht="15" customHeight="1">
      <c r="B10" s="60" t="s">
        <v>12</v>
      </c>
      <c r="C10" s="193" t="s">
        <v>77</v>
      </c>
      <c r="D10" s="194"/>
      <c r="E10" s="61">
        <f>'2. MOP'!D15+'2. MOP'!D33+'2. MOP'!D35-'2. MOP'!D36+'2. MOP'!D37</f>
        <v>0</v>
      </c>
    </row>
    <row r="11" spans="2:5" ht="15" customHeight="1">
      <c r="B11" s="62" t="s">
        <v>13</v>
      </c>
      <c r="C11" s="197" t="s">
        <v>79</v>
      </c>
      <c r="D11" s="198"/>
      <c r="E11" s="63">
        <f>'2. MOP'!D19+'2. MOP'!D20+'2. MOP'!D21+'2. MOP'!D22+'2. MOP'!D23+'2. MOP'!D24+'2. MOP'!D25</f>
        <v>0</v>
      </c>
    </row>
    <row r="12" spans="2:5" ht="15" customHeight="1" thickBot="1">
      <c r="B12" s="55" t="s">
        <v>14</v>
      </c>
      <c r="C12" s="189" t="s">
        <v>8</v>
      </c>
      <c r="D12" s="190"/>
      <c r="E12" s="64">
        <f>SUM(E10:E11)</f>
        <v>0</v>
      </c>
    </row>
    <row r="13" spans="2:5" ht="15" customHeight="1" thickTop="1">
      <c r="B13" s="58"/>
      <c r="C13" s="70"/>
      <c r="D13" s="70"/>
      <c r="E13" s="59"/>
    </row>
    <row r="14" spans="2:5" ht="15" customHeight="1">
      <c r="B14" s="58"/>
      <c r="C14" s="2"/>
      <c r="D14" s="2"/>
      <c r="E14" s="59"/>
    </row>
    <row r="15" spans="2:5" ht="15" customHeight="1" thickBot="1">
      <c r="B15" s="58"/>
      <c r="C15" s="2"/>
      <c r="D15" s="2"/>
      <c r="E15" s="42" t="s">
        <v>131</v>
      </c>
    </row>
    <row r="16" spans="2:6" s="16" customFormat="1" ht="30" customHeight="1" thickTop="1">
      <c r="B16" s="114" t="s">
        <v>114</v>
      </c>
      <c r="C16" s="115" t="s">
        <v>122</v>
      </c>
      <c r="D16" s="115" t="s">
        <v>78</v>
      </c>
      <c r="E16" s="119" t="s">
        <v>120</v>
      </c>
      <c r="F16" s="118"/>
    </row>
    <row r="17" spans="2:5" ht="15" customHeight="1">
      <c r="B17" s="18" t="s">
        <v>12</v>
      </c>
      <c r="C17" s="176" t="s">
        <v>20</v>
      </c>
      <c r="D17" s="19" t="s">
        <v>26</v>
      </c>
      <c r="E17" s="23">
        <f>IF('1. Ulazni tehnicki podaci'!$E$20=0,0,$E$10/'1. Ulazni tehnicki podaci'!$E$20*'1. Ulazni tehnicki podaci'!E13)+'2. MOP'!D19</f>
        <v>0</v>
      </c>
    </row>
    <row r="18" spans="2:5" ht="15" customHeight="1">
      <c r="B18" s="24" t="s">
        <v>13</v>
      </c>
      <c r="C18" s="177"/>
      <c r="D18" s="80" t="s">
        <v>27</v>
      </c>
      <c r="E18" s="26">
        <f>IF('1. Ulazni tehnicki podaci'!$E$20=0,0,$E$10/'1. Ulazni tehnicki podaci'!$E$20*'1. Ulazni tehnicki podaci'!E14)+'2. MOP'!D20</f>
        <v>0</v>
      </c>
    </row>
    <row r="19" spans="2:5" ht="15" customHeight="1">
      <c r="B19" s="24" t="s">
        <v>14</v>
      </c>
      <c r="C19" s="177"/>
      <c r="D19" s="80" t="s">
        <v>28</v>
      </c>
      <c r="E19" s="26">
        <f>IF('1. Ulazni tehnicki podaci'!$E$20=0,0,$E$10/'1. Ulazni tehnicki podaci'!$E$20*'1. Ulazni tehnicki podaci'!E15)+'2. MOP'!D21</f>
        <v>0</v>
      </c>
    </row>
    <row r="20" spans="2:5" ht="15" customHeight="1">
      <c r="B20" s="27" t="s">
        <v>15</v>
      </c>
      <c r="C20" s="178"/>
      <c r="D20" s="28" t="s">
        <v>29</v>
      </c>
      <c r="E20" s="35">
        <f>IF('1. Ulazni tehnicki podaci'!$E$20=0,0,$E$10/'1. Ulazni tehnicki podaci'!$E$20*'1. Ulazni tehnicki podaci'!E16)+'2. MOP'!D22</f>
        <v>0</v>
      </c>
    </row>
    <row r="21" spans="2:5" ht="15" customHeight="1">
      <c r="B21" s="18" t="s">
        <v>16</v>
      </c>
      <c r="C21" s="176" t="s">
        <v>25</v>
      </c>
      <c r="D21" s="19" t="s">
        <v>30</v>
      </c>
      <c r="E21" s="23">
        <f>IF('1. Ulazni tehnicki podaci'!$E$20=0,0,$E$10/'1. Ulazni tehnicki podaci'!$E$20*'1. Ulazni tehnicki podaci'!E17)+'2. MOP'!D23</f>
        <v>0</v>
      </c>
    </row>
    <row r="22" spans="2:5" ht="15" customHeight="1">
      <c r="B22" s="34" t="s">
        <v>17</v>
      </c>
      <c r="C22" s="179"/>
      <c r="D22" s="80" t="s">
        <v>31</v>
      </c>
      <c r="E22" s="26">
        <f>IF('1. Ulazni tehnicki podaci'!$E$20=0,0,$E$10/'1. Ulazni tehnicki podaci'!$E$20*'1. Ulazni tehnicki podaci'!E18)+'2. MOP'!D24</f>
        <v>0</v>
      </c>
    </row>
    <row r="23" spans="2:5" ht="15" customHeight="1">
      <c r="B23" s="27" t="s">
        <v>18</v>
      </c>
      <c r="C23" s="178"/>
      <c r="D23" s="28" t="s">
        <v>32</v>
      </c>
      <c r="E23" s="35">
        <f>IF('1. Ulazni tehnicki podaci'!$E$20=0,0,$E$10/'1. Ulazni tehnicki podaci'!$E$20*'1. Ulazni tehnicki podaci'!E19)+'2. MOP'!D25</f>
        <v>0</v>
      </c>
    </row>
    <row r="24" spans="2:5" ht="15" customHeight="1" thickBot="1">
      <c r="B24" s="65" t="s">
        <v>19</v>
      </c>
      <c r="C24" s="189" t="s">
        <v>8</v>
      </c>
      <c r="D24" s="190"/>
      <c r="E24" s="64">
        <f>SUM(E17:E23)</f>
        <v>0</v>
      </c>
    </row>
    <row r="25" spans="2:4" ht="15" customHeight="1" thickTop="1">
      <c r="B25" s="58"/>
      <c r="C25" s="2"/>
      <c r="D25" s="2"/>
    </row>
    <row r="26" spans="2:4" ht="15" customHeight="1">
      <c r="B26" s="58"/>
      <c r="C26" s="2"/>
      <c r="D26" s="2"/>
    </row>
    <row r="27" spans="2:4" ht="15" customHeight="1">
      <c r="B27" s="58"/>
      <c r="C27" s="2"/>
      <c r="D27" s="2"/>
    </row>
  </sheetData>
  <sheetProtection/>
  <mergeCells count="8">
    <mergeCell ref="C9:D9"/>
    <mergeCell ref="C24:D24"/>
    <mergeCell ref="C17:C20"/>
    <mergeCell ref="B7:E7"/>
    <mergeCell ref="C12:D12"/>
    <mergeCell ref="C10:D10"/>
    <mergeCell ref="C21:C23"/>
    <mergeCell ref="C11:D11"/>
  </mergeCells>
  <printOptions horizontalCentered="1"/>
  <pageMargins left="0.18" right="0.18" top="1.39" bottom="0.31" header="0.17" footer="0.17"/>
  <pageSetup horizontalDpi="600" verticalDpi="600" orientation="landscape" r:id="rId1"/>
  <headerFooter alignWithMargins="0">
    <oddFooter>&amp;R4</oddFooter>
  </headerFooter>
  <ignoredErrors>
    <ignoredError sqref="E17:E20 E21:E23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B1:F30"/>
  <sheetViews>
    <sheetView showZeros="0" zoomScalePageLayoutView="0" workbookViewId="0" topLeftCell="A1">
      <selection activeCell="A1" sqref="A1"/>
    </sheetView>
  </sheetViews>
  <sheetFormatPr defaultColWidth="9.140625" defaultRowHeight="15" customHeight="1"/>
  <cols>
    <col min="1" max="1" width="5.7109375" style="12" customWidth="1"/>
    <col min="2" max="2" width="9.140625" style="12" customWidth="1"/>
    <col min="3" max="3" width="20.7109375" style="12" customWidth="1"/>
    <col min="4" max="4" width="50.7109375" style="12" customWidth="1"/>
    <col min="5" max="5" width="20.7109375" style="12" customWidth="1"/>
    <col min="6" max="6" width="9.140625" style="12" customWidth="1"/>
    <col min="7" max="7" width="15.57421875" style="12" customWidth="1"/>
    <col min="8" max="16384" width="9.140625" style="12" customWidth="1"/>
  </cols>
  <sheetData>
    <row r="1" ht="15" customHeight="1">
      <c r="B1" s="5" t="s">
        <v>110</v>
      </c>
    </row>
    <row r="3" ht="15" customHeight="1">
      <c r="B3" s="12" t="str">
        <f>'Naslovna strana'!B16&amp;" "&amp;'Naslovna strana'!E16</f>
        <v>Назив енергетског субјекта: </v>
      </c>
    </row>
    <row r="4" ht="15" customHeight="1">
      <c r="B4" s="12" t="str">
        <f>'Naslovna strana'!B13&amp;" "&amp;'Naslovna strana'!C13</f>
        <v>Енергетска делатност: Јавно снабдевање природним гасом</v>
      </c>
    </row>
    <row r="7" spans="2:5" ht="15" customHeight="1">
      <c r="B7" s="192" t="s">
        <v>84</v>
      </c>
      <c r="C7" s="192"/>
      <c r="D7" s="192"/>
      <c r="E7" s="192"/>
    </row>
    <row r="8" spans="5:6" ht="15" customHeight="1" thickBot="1">
      <c r="E8" s="42" t="s">
        <v>131</v>
      </c>
      <c r="F8" s="66"/>
    </row>
    <row r="9" spans="2:6" ht="30" customHeight="1" thickTop="1">
      <c r="B9" s="114" t="s">
        <v>114</v>
      </c>
      <c r="C9" s="203" t="s">
        <v>121</v>
      </c>
      <c r="D9" s="206"/>
      <c r="E9" s="117" t="s">
        <v>11</v>
      </c>
      <c r="F9" s="66"/>
    </row>
    <row r="10" spans="2:5" ht="15" customHeight="1" thickBot="1">
      <c r="B10" s="55" t="s">
        <v>12</v>
      </c>
      <c r="C10" s="189" t="s">
        <v>85</v>
      </c>
      <c r="D10" s="190"/>
      <c r="E10" s="64">
        <f>'2. MOP'!D12+'2. MOP'!D13</f>
        <v>0</v>
      </c>
    </row>
    <row r="11" spans="2:5" ht="15" customHeight="1" thickTop="1">
      <c r="B11" s="58"/>
      <c r="C11" s="2"/>
      <c r="D11" s="2"/>
      <c r="E11" s="2"/>
    </row>
    <row r="12" spans="2:5" ht="15" customHeight="1">
      <c r="B12" s="58"/>
      <c r="C12" s="2"/>
      <c r="D12" s="2"/>
      <c r="E12" s="2"/>
    </row>
    <row r="13" spans="2:5" ht="15" customHeight="1" thickBot="1">
      <c r="B13" s="58"/>
      <c r="C13" s="2"/>
      <c r="D13" s="2"/>
      <c r="E13" s="42" t="s">
        <v>131</v>
      </c>
    </row>
    <row r="14" spans="2:5" s="16" customFormat="1" ht="30" customHeight="1" thickTop="1">
      <c r="B14" s="114" t="s">
        <v>114</v>
      </c>
      <c r="C14" s="115" t="s">
        <v>33</v>
      </c>
      <c r="D14" s="115" t="s">
        <v>34</v>
      </c>
      <c r="E14" s="116" t="s">
        <v>123</v>
      </c>
    </row>
    <row r="15" spans="2:5" ht="15" customHeight="1">
      <c r="B15" s="18" t="s">
        <v>12</v>
      </c>
      <c r="C15" s="176" t="s">
        <v>20</v>
      </c>
      <c r="D15" s="19" t="s">
        <v>26</v>
      </c>
      <c r="E15" s="67">
        <f>'1. Ulazni tehnicki podaci'!G13*$E$30</f>
        <v>0</v>
      </c>
    </row>
    <row r="16" spans="2:5" ht="15" customHeight="1">
      <c r="B16" s="24" t="s">
        <v>13</v>
      </c>
      <c r="C16" s="177"/>
      <c r="D16" s="80" t="s">
        <v>27</v>
      </c>
      <c r="E16" s="72">
        <f>'1. Ulazni tehnicki podaci'!G14*$E$30</f>
        <v>0</v>
      </c>
    </row>
    <row r="17" spans="2:5" ht="15" customHeight="1">
      <c r="B17" s="24" t="s">
        <v>14</v>
      </c>
      <c r="C17" s="177"/>
      <c r="D17" s="80" t="s">
        <v>28</v>
      </c>
      <c r="E17" s="72">
        <f>'1. Ulazni tehnicki podaci'!G15*$E$30</f>
        <v>0</v>
      </c>
    </row>
    <row r="18" spans="2:5" ht="15" customHeight="1">
      <c r="B18" s="27" t="s">
        <v>15</v>
      </c>
      <c r="C18" s="178"/>
      <c r="D18" s="28" t="s">
        <v>29</v>
      </c>
      <c r="E18" s="69">
        <f>'1. Ulazni tehnicki podaci'!G16*$E$30</f>
        <v>0</v>
      </c>
    </row>
    <row r="19" spans="2:5" ht="15" customHeight="1">
      <c r="B19" s="24" t="s">
        <v>16</v>
      </c>
      <c r="C19" s="177" t="s">
        <v>25</v>
      </c>
      <c r="D19" s="19" t="s">
        <v>30</v>
      </c>
      <c r="E19" s="67">
        <f>'1. Ulazni tehnicki podaci'!G17*10*$E$30</f>
        <v>0</v>
      </c>
    </row>
    <row r="20" spans="2:5" ht="15" customHeight="1">
      <c r="B20" s="34" t="s">
        <v>17</v>
      </c>
      <c r="C20" s="179"/>
      <c r="D20" s="80" t="s">
        <v>31</v>
      </c>
      <c r="E20" s="72">
        <f>'1. Ulazni tehnicki podaci'!G18*10*$E$30</f>
        <v>0</v>
      </c>
    </row>
    <row r="21" spans="2:5" ht="15" customHeight="1">
      <c r="B21" s="73" t="s">
        <v>18</v>
      </c>
      <c r="C21" s="205"/>
      <c r="D21" s="28" t="s">
        <v>32</v>
      </c>
      <c r="E21" s="69">
        <f>'1. Ulazni tehnicki podaci'!G19*10*$E$30</f>
        <v>0</v>
      </c>
    </row>
    <row r="22" spans="2:5" ht="15" customHeight="1" thickBot="1">
      <c r="B22" s="65" t="s">
        <v>19</v>
      </c>
      <c r="C22" s="189" t="s">
        <v>8</v>
      </c>
      <c r="D22" s="190"/>
      <c r="E22" s="64">
        <f>SUM(E15:E21)</f>
        <v>0</v>
      </c>
    </row>
    <row r="23" spans="2:3" ht="15" customHeight="1" thickTop="1">
      <c r="B23" s="58"/>
      <c r="C23" s="2"/>
    </row>
    <row r="24" spans="2:3" ht="15" customHeight="1" thickBot="1">
      <c r="B24" s="58"/>
      <c r="C24" s="2"/>
    </row>
    <row r="25" spans="2:5" s="16" customFormat="1" ht="30" customHeight="1" thickTop="1">
      <c r="B25" s="114" t="s">
        <v>114</v>
      </c>
      <c r="C25" s="203" t="s">
        <v>121</v>
      </c>
      <c r="D25" s="204"/>
      <c r="E25" s="116" t="s">
        <v>124</v>
      </c>
    </row>
    <row r="26" spans="2:5" ht="15" customHeight="1">
      <c r="B26" s="74" t="s">
        <v>12</v>
      </c>
      <c r="C26" s="199" t="s">
        <v>86</v>
      </c>
      <c r="D26" s="200"/>
      <c r="E26" s="67">
        <f>E27+E28</f>
        <v>0</v>
      </c>
    </row>
    <row r="27" spans="2:5" ht="15" customHeight="1">
      <c r="B27" s="75" t="s">
        <v>90</v>
      </c>
      <c r="C27" s="197" t="s">
        <v>87</v>
      </c>
      <c r="D27" s="198"/>
      <c r="E27" s="72">
        <f>'1. Ulazni tehnicki podaci'!G13+'1. Ulazni tehnicki podaci'!G14+'1. Ulazni tehnicki podaci'!G15+'1. Ulazni tehnicki podaci'!G16</f>
        <v>0</v>
      </c>
    </row>
    <row r="28" spans="2:5" ht="15" customHeight="1">
      <c r="B28" s="75" t="s">
        <v>89</v>
      </c>
      <c r="C28" s="197" t="s">
        <v>88</v>
      </c>
      <c r="D28" s="198"/>
      <c r="E28" s="72">
        <f>'1. Ulazni tehnicki podaci'!G17+'1. Ulazni tehnicki podaci'!G18+'1. Ulazni tehnicki podaci'!G19</f>
        <v>0</v>
      </c>
    </row>
    <row r="29" spans="2:5" ht="15" customHeight="1">
      <c r="B29" s="76" t="s">
        <v>91</v>
      </c>
      <c r="C29" s="197" t="s">
        <v>129</v>
      </c>
      <c r="D29" s="198"/>
      <c r="E29" s="77">
        <f>E28*10</f>
        <v>0</v>
      </c>
    </row>
    <row r="30" spans="2:5" ht="15" customHeight="1" thickBot="1">
      <c r="B30" s="78" t="s">
        <v>13</v>
      </c>
      <c r="C30" s="201" t="s">
        <v>92</v>
      </c>
      <c r="D30" s="202"/>
      <c r="E30" s="79">
        <f>IF((E27+E29)=0,0,E10/(E27+E29))</f>
        <v>0</v>
      </c>
    </row>
    <row r="31" ht="15" customHeight="1" thickTop="1"/>
  </sheetData>
  <sheetProtection/>
  <mergeCells count="12">
    <mergeCell ref="C10:D10"/>
    <mergeCell ref="B7:E7"/>
    <mergeCell ref="C15:C18"/>
    <mergeCell ref="C19:C21"/>
    <mergeCell ref="C22:D22"/>
    <mergeCell ref="C9:D9"/>
    <mergeCell ref="C26:D26"/>
    <mergeCell ref="C27:D27"/>
    <mergeCell ref="C28:D28"/>
    <mergeCell ref="C29:D29"/>
    <mergeCell ref="C30:D30"/>
    <mergeCell ref="C25:D25"/>
  </mergeCells>
  <printOptions horizontalCentered="1"/>
  <pageMargins left="0.22" right="0.17" top="0.81" bottom="0.3" header="0.17" footer="0.17"/>
  <pageSetup horizontalDpi="600" verticalDpi="600" orientation="landscape" r:id="rId1"/>
  <headerFooter alignWithMargins="0">
    <oddFooter>&amp;R5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23"/>
  <sheetViews>
    <sheetView showZeros="0" zoomScalePageLayoutView="0" workbookViewId="0" topLeftCell="A1">
      <selection activeCell="A1" sqref="A1"/>
    </sheetView>
  </sheetViews>
  <sheetFormatPr defaultColWidth="9.140625" defaultRowHeight="15" customHeight="1"/>
  <cols>
    <col min="1" max="1" width="5.7109375" style="12" customWidth="1"/>
    <col min="2" max="2" width="9.140625" style="12" customWidth="1"/>
    <col min="3" max="3" width="22.421875" style="12" customWidth="1"/>
    <col min="4" max="4" width="27.00390625" style="12" customWidth="1"/>
    <col min="5" max="5" width="17.57421875" style="12" customWidth="1"/>
    <col min="6" max="6" width="15.57421875" style="12" customWidth="1"/>
    <col min="7" max="7" width="28.00390625" style="12" customWidth="1"/>
    <col min="8" max="8" width="31.28125" style="12" customWidth="1"/>
    <col min="9" max="9" width="19.421875" style="12" customWidth="1"/>
    <col min="10" max="10" width="17.00390625" style="12" customWidth="1"/>
    <col min="11" max="16384" width="9.140625" style="12" customWidth="1"/>
  </cols>
  <sheetData>
    <row r="1" ht="15" customHeight="1">
      <c r="B1" s="5" t="s">
        <v>110</v>
      </c>
    </row>
    <row r="3" ht="15" customHeight="1">
      <c r="B3" s="12" t="str">
        <f>'Naslovna strana'!B16&amp;" "&amp;'Naslovna strana'!E16</f>
        <v>Назив енергетског субјекта: </v>
      </c>
    </row>
    <row r="4" ht="15" customHeight="1">
      <c r="B4" s="12" t="str">
        <f>'Naslovna strana'!B13&amp;" "&amp;'Naslovna strana'!C13</f>
        <v>Енергетска делатност: Јавно снабдевање природним гасом</v>
      </c>
    </row>
    <row r="5" ht="15" customHeight="1">
      <c r="B5" s="1"/>
    </row>
    <row r="7" spans="2:10" ht="15" customHeight="1">
      <c r="B7" s="165" t="s">
        <v>99</v>
      </c>
      <c r="C7" s="165"/>
      <c r="D7" s="165"/>
      <c r="E7" s="165"/>
      <c r="F7" s="165"/>
      <c r="G7" s="165"/>
      <c r="H7" s="165"/>
      <c r="I7" s="165"/>
      <c r="J7" s="165"/>
    </row>
    <row r="8" spans="2:9" ht="15" customHeight="1">
      <c r="B8" s="16"/>
      <c r="C8" s="16"/>
      <c r="D8" s="16"/>
      <c r="E8" s="16"/>
      <c r="F8" s="16"/>
      <c r="G8" s="16"/>
      <c r="H8" s="16"/>
      <c r="I8" s="16"/>
    </row>
    <row r="9" spans="2:10" ht="15" customHeight="1" thickBot="1">
      <c r="B9" s="16"/>
      <c r="C9" s="16"/>
      <c r="D9" s="16"/>
      <c r="E9" s="16"/>
      <c r="F9" s="16"/>
      <c r="J9" s="42" t="s">
        <v>10</v>
      </c>
    </row>
    <row r="10" spans="2:10" ht="15" customHeight="1" thickTop="1">
      <c r="B10" s="166" t="s">
        <v>114</v>
      </c>
      <c r="C10" s="169" t="s">
        <v>93</v>
      </c>
      <c r="D10" s="169" t="s">
        <v>78</v>
      </c>
      <c r="E10" s="169" t="s">
        <v>94</v>
      </c>
      <c r="F10" s="169" t="s">
        <v>95</v>
      </c>
      <c r="G10" s="169" t="s">
        <v>125</v>
      </c>
      <c r="H10" s="169" t="s">
        <v>126</v>
      </c>
      <c r="I10" s="169" t="s">
        <v>96</v>
      </c>
      <c r="J10" s="187" t="s">
        <v>8</v>
      </c>
    </row>
    <row r="11" spans="2:10" s="16" customFormat="1" ht="15" customHeight="1">
      <c r="B11" s="167"/>
      <c r="C11" s="170"/>
      <c r="D11" s="170"/>
      <c r="E11" s="170"/>
      <c r="F11" s="170"/>
      <c r="G11" s="170"/>
      <c r="H11" s="170"/>
      <c r="I11" s="170"/>
      <c r="J11" s="188"/>
    </row>
    <row r="12" spans="2:10" s="16" customFormat="1" ht="15" customHeight="1">
      <c r="B12" s="167"/>
      <c r="C12" s="171"/>
      <c r="D12" s="171"/>
      <c r="E12" s="171"/>
      <c r="F12" s="171"/>
      <c r="G12" s="171"/>
      <c r="H12" s="171"/>
      <c r="I12" s="171"/>
      <c r="J12" s="188"/>
    </row>
    <row r="13" spans="2:10" s="134" customFormat="1" ht="15" customHeight="1">
      <c r="B13" s="131">
        <v>1</v>
      </c>
      <c r="C13" s="132">
        <v>2</v>
      </c>
      <c r="D13" s="132">
        <v>3</v>
      </c>
      <c r="E13" s="132">
        <v>4</v>
      </c>
      <c r="F13" s="132">
        <v>5</v>
      </c>
      <c r="G13" s="135">
        <v>6</v>
      </c>
      <c r="H13" s="135">
        <v>7</v>
      </c>
      <c r="I13" s="135">
        <v>8</v>
      </c>
      <c r="J13" s="133" t="s">
        <v>127</v>
      </c>
    </row>
    <row r="14" spans="2:10" ht="15" customHeight="1">
      <c r="B14" s="43" t="s">
        <v>12</v>
      </c>
      <c r="C14" s="176" t="s">
        <v>20</v>
      </c>
      <c r="D14" s="19" t="s">
        <v>26</v>
      </c>
      <c r="E14" s="82">
        <f>'3. Raspodela K '!E17*1000</f>
        <v>0</v>
      </c>
      <c r="F14" s="82">
        <f>'4. Raspodela E '!E17*1000</f>
        <v>0</v>
      </c>
      <c r="G14" s="83">
        <f>F14+E14</f>
        <v>0</v>
      </c>
      <c r="H14" s="83"/>
      <c r="I14" s="84">
        <f>'5. Raspodela MI'!E15*1000</f>
        <v>0</v>
      </c>
      <c r="J14" s="67">
        <f>SUM(G14:I14)</f>
        <v>0</v>
      </c>
    </row>
    <row r="15" spans="2:10" ht="15" customHeight="1">
      <c r="B15" s="49" t="s">
        <v>13</v>
      </c>
      <c r="C15" s="177"/>
      <c r="D15" s="80" t="s">
        <v>27</v>
      </c>
      <c r="E15" s="85">
        <f>'3. Raspodela K '!E18*1000</f>
        <v>0</v>
      </c>
      <c r="F15" s="85">
        <f>'4. Raspodela E '!E18*1000</f>
        <v>0</v>
      </c>
      <c r="G15" s="86">
        <f aca="true" t="shared" si="0" ref="G15:G20">F15</f>
        <v>0</v>
      </c>
      <c r="H15" s="86">
        <f aca="true" t="shared" si="1" ref="H15:H20">E15</f>
        <v>0</v>
      </c>
      <c r="I15" s="87">
        <f>'5. Raspodela MI'!E16*1000</f>
        <v>0</v>
      </c>
      <c r="J15" s="72">
        <f aca="true" t="shared" si="2" ref="J15:J20">SUM(G15:I15)</f>
        <v>0</v>
      </c>
    </row>
    <row r="16" spans="2:10" ht="15" customHeight="1">
      <c r="B16" s="49" t="s">
        <v>14</v>
      </c>
      <c r="C16" s="177"/>
      <c r="D16" s="80" t="s">
        <v>28</v>
      </c>
      <c r="E16" s="85">
        <f>'3. Raspodela K '!E19*1000</f>
        <v>0</v>
      </c>
      <c r="F16" s="85">
        <f>'4. Raspodela E '!E19*1000</f>
        <v>0</v>
      </c>
      <c r="G16" s="86">
        <f t="shared" si="0"/>
        <v>0</v>
      </c>
      <c r="H16" s="86">
        <f t="shared" si="1"/>
        <v>0</v>
      </c>
      <c r="I16" s="87">
        <f>'5. Raspodela MI'!E17*1000</f>
        <v>0</v>
      </c>
      <c r="J16" s="72">
        <f t="shared" si="2"/>
        <v>0</v>
      </c>
    </row>
    <row r="17" spans="2:10" ht="15" customHeight="1">
      <c r="B17" s="88" t="s">
        <v>15</v>
      </c>
      <c r="C17" s="179"/>
      <c r="D17" s="89" t="s">
        <v>29</v>
      </c>
      <c r="E17" s="90">
        <f>'3. Raspodela K '!E20*1000</f>
        <v>0</v>
      </c>
      <c r="F17" s="91">
        <f>'4. Raspodela E '!E20*1000</f>
        <v>0</v>
      </c>
      <c r="G17" s="92">
        <f t="shared" si="0"/>
        <v>0</v>
      </c>
      <c r="H17" s="92">
        <f t="shared" si="1"/>
        <v>0</v>
      </c>
      <c r="I17" s="93">
        <f>'5. Raspodela MI'!E18*1000</f>
        <v>0</v>
      </c>
      <c r="J17" s="77">
        <f t="shared" si="2"/>
        <v>0</v>
      </c>
    </row>
    <row r="18" spans="2:10" ht="15" customHeight="1">
      <c r="B18" s="43" t="s">
        <v>16</v>
      </c>
      <c r="C18" s="176" t="s">
        <v>25</v>
      </c>
      <c r="D18" s="19" t="s">
        <v>30</v>
      </c>
      <c r="E18" s="82">
        <f>'3. Raspodela K '!E21*1000</f>
        <v>0</v>
      </c>
      <c r="F18" s="82">
        <f>'4. Raspodela E '!E21*1000</f>
        <v>0</v>
      </c>
      <c r="G18" s="83">
        <f t="shared" si="0"/>
        <v>0</v>
      </c>
      <c r="H18" s="84">
        <f t="shared" si="1"/>
        <v>0</v>
      </c>
      <c r="I18" s="84">
        <f>'5. Raspodela MI'!E19*1000</f>
        <v>0</v>
      </c>
      <c r="J18" s="67">
        <f t="shared" si="2"/>
        <v>0</v>
      </c>
    </row>
    <row r="19" spans="2:10" ht="15" customHeight="1">
      <c r="B19" s="47" t="s">
        <v>17</v>
      </c>
      <c r="C19" s="179"/>
      <c r="D19" s="80" t="s">
        <v>31</v>
      </c>
      <c r="E19" s="85">
        <f>'3. Raspodela K '!E22*1000</f>
        <v>0</v>
      </c>
      <c r="F19" s="85">
        <f>'4. Raspodela E '!E22*1000</f>
        <v>0</v>
      </c>
      <c r="G19" s="86">
        <f t="shared" si="0"/>
        <v>0</v>
      </c>
      <c r="H19" s="86">
        <f t="shared" si="1"/>
        <v>0</v>
      </c>
      <c r="I19" s="87">
        <f>'5. Raspodela MI'!E20*1000</f>
        <v>0</v>
      </c>
      <c r="J19" s="72">
        <f t="shared" si="2"/>
        <v>0</v>
      </c>
    </row>
    <row r="20" spans="2:10" ht="15" customHeight="1">
      <c r="B20" s="68" t="s">
        <v>18</v>
      </c>
      <c r="C20" s="178"/>
      <c r="D20" s="28" t="s">
        <v>32</v>
      </c>
      <c r="E20" s="91">
        <f>'3. Raspodela K '!E23*1000</f>
        <v>0</v>
      </c>
      <c r="F20" s="91">
        <f>'4. Raspodela E '!E23*1000</f>
        <v>0</v>
      </c>
      <c r="G20" s="86">
        <f t="shared" si="0"/>
        <v>0</v>
      </c>
      <c r="H20" s="86">
        <f t="shared" si="1"/>
        <v>0</v>
      </c>
      <c r="I20" s="94">
        <f>'5. Raspodela MI'!E21*1000</f>
        <v>0</v>
      </c>
      <c r="J20" s="69">
        <f t="shared" si="2"/>
        <v>0</v>
      </c>
    </row>
    <row r="21" spans="2:10" ht="15" customHeight="1" thickBot="1">
      <c r="B21" s="55" t="s">
        <v>19</v>
      </c>
      <c r="C21" s="189" t="s">
        <v>8</v>
      </c>
      <c r="D21" s="190"/>
      <c r="E21" s="95">
        <f aca="true" t="shared" si="3" ref="E21:J21">SUM(E14:E20)</f>
        <v>0</v>
      </c>
      <c r="F21" s="95">
        <f t="shared" si="3"/>
        <v>0</v>
      </c>
      <c r="G21" s="95">
        <f t="shared" si="3"/>
        <v>0</v>
      </c>
      <c r="H21" s="96">
        <f t="shared" si="3"/>
        <v>0</v>
      </c>
      <c r="I21" s="96">
        <f t="shared" si="3"/>
        <v>0</v>
      </c>
      <c r="J21" s="64">
        <f t="shared" si="3"/>
        <v>0</v>
      </c>
    </row>
    <row r="22" ht="15" customHeight="1" thickTop="1"/>
    <row r="23" ht="15" customHeight="1">
      <c r="J23" s="97"/>
    </row>
  </sheetData>
  <sheetProtection/>
  <mergeCells count="13">
    <mergeCell ref="C18:C20"/>
    <mergeCell ref="C10:C12"/>
    <mergeCell ref="C14:C17"/>
    <mergeCell ref="G10:G12"/>
    <mergeCell ref="H10:H12"/>
    <mergeCell ref="C21:D21"/>
    <mergeCell ref="B10:B12"/>
    <mergeCell ref="J10:J12"/>
    <mergeCell ref="B7:J7"/>
    <mergeCell ref="F10:F12"/>
    <mergeCell ref="D10:D12"/>
    <mergeCell ref="E10:E12"/>
    <mergeCell ref="I10:I12"/>
  </mergeCells>
  <printOptions horizontalCentered="1"/>
  <pageMargins left="0.19" right="0.17" top="2.14" bottom="0.27" header="0.17" footer="0.17"/>
  <pageSetup fitToHeight="1" fitToWidth="1" horizontalDpi="600" verticalDpi="600" orientation="landscape" scale="73" r:id="rId1"/>
  <headerFooter alignWithMargins="0">
    <oddFooter>&amp;R6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43"/>
  <sheetViews>
    <sheetView showZeros="0" zoomScalePageLayoutView="0" workbookViewId="0" topLeftCell="A1">
      <selection activeCell="A1" sqref="A1"/>
    </sheetView>
  </sheetViews>
  <sheetFormatPr defaultColWidth="9.140625" defaultRowHeight="15" customHeight="1"/>
  <cols>
    <col min="1" max="1" width="5.7109375" style="12" customWidth="1"/>
    <col min="2" max="2" width="9.140625" style="12" customWidth="1"/>
    <col min="3" max="3" width="20.7109375" style="12" customWidth="1"/>
    <col min="4" max="4" width="27.7109375" style="12" customWidth="1"/>
    <col min="5" max="6" width="19.7109375" style="12" customWidth="1"/>
    <col min="7" max="7" width="23.57421875" style="12" customWidth="1"/>
    <col min="8" max="8" width="6.57421875" style="12" customWidth="1"/>
    <col min="9" max="9" width="18.7109375" style="12" customWidth="1"/>
    <col min="10" max="10" width="4.7109375" style="12" customWidth="1"/>
    <col min="11" max="13" width="12.7109375" style="12" customWidth="1"/>
    <col min="14" max="14" width="52.7109375" style="12" bestFit="1" customWidth="1"/>
    <col min="15" max="16384" width="9.140625" style="12" customWidth="1"/>
  </cols>
  <sheetData>
    <row r="1" ht="15" customHeight="1">
      <c r="B1" s="5" t="s">
        <v>110</v>
      </c>
    </row>
    <row r="3" ht="15" customHeight="1">
      <c r="B3" s="12" t="str">
        <f>'Naslovna strana'!B16&amp;" "&amp;'Naslovna strana'!E16</f>
        <v>Назив енергетског субјекта: </v>
      </c>
    </row>
    <row r="4" ht="15" customHeight="1">
      <c r="B4" s="12" t="str">
        <f>'Naslovna strana'!B13&amp;" "&amp;'Naslovna strana'!C13</f>
        <v>Енергетска делатност: Јавно снабдевање природним гасом</v>
      </c>
    </row>
    <row r="5" ht="15" customHeight="1">
      <c r="B5" s="1"/>
    </row>
    <row r="7" spans="2:7" ht="15" customHeight="1">
      <c r="B7" s="165" t="s">
        <v>128</v>
      </c>
      <c r="C7" s="165"/>
      <c r="D7" s="165"/>
      <c r="E7" s="165"/>
      <c r="F7" s="165"/>
      <c r="G7" s="165"/>
    </row>
    <row r="8" spans="2:8" ht="15" customHeight="1">
      <c r="B8" s="16"/>
      <c r="C8" s="16"/>
      <c r="D8" s="16"/>
      <c r="E8" s="16"/>
      <c r="F8" s="16"/>
      <c r="G8" s="16"/>
      <c r="H8" s="16"/>
    </row>
    <row r="9" spans="2:5" ht="15" customHeight="1" thickBot="1">
      <c r="B9" s="16"/>
      <c r="C9" s="16"/>
      <c r="D9" s="16"/>
      <c r="E9" s="16"/>
    </row>
    <row r="10" spans="2:10" ht="15" customHeight="1" thickTop="1">
      <c r="B10" s="166" t="s">
        <v>114</v>
      </c>
      <c r="C10" s="169" t="s">
        <v>93</v>
      </c>
      <c r="D10" s="169" t="s">
        <v>78</v>
      </c>
      <c r="E10" s="169" t="s">
        <v>137</v>
      </c>
      <c r="F10" s="203" t="s">
        <v>138</v>
      </c>
      <c r="G10" s="203" t="s">
        <v>97</v>
      </c>
      <c r="H10" s="140"/>
      <c r="I10" s="141"/>
      <c r="J10" s="141"/>
    </row>
    <row r="11" spans="2:10" s="16" customFormat="1" ht="15" customHeight="1">
      <c r="B11" s="167"/>
      <c r="C11" s="170"/>
      <c r="D11" s="170"/>
      <c r="E11" s="172"/>
      <c r="F11" s="207"/>
      <c r="G11" s="207"/>
      <c r="H11" s="140"/>
      <c r="I11" s="141"/>
      <c r="J11" s="141"/>
    </row>
    <row r="12" spans="2:10" s="16" customFormat="1" ht="15" customHeight="1">
      <c r="B12" s="168"/>
      <c r="C12" s="171"/>
      <c r="D12" s="171"/>
      <c r="E12" s="173"/>
      <c r="F12" s="208"/>
      <c r="G12" s="208"/>
      <c r="H12" s="140"/>
      <c r="I12" s="141"/>
      <c r="J12" s="141"/>
    </row>
    <row r="13" spans="2:10" ht="15" customHeight="1">
      <c r="B13" s="18" t="s">
        <v>12</v>
      </c>
      <c r="C13" s="176" t="s">
        <v>20</v>
      </c>
      <c r="D13" s="19" t="s">
        <v>26</v>
      </c>
      <c r="E13" s="98">
        <f>ROUND(IF('1. Ulazni tehnicki podaci'!E13=0,0,'6. Rekapitulacija raspodele '!G14/'1. Ulazni tehnicki podaci'!E13),2)</f>
        <v>0</v>
      </c>
      <c r="F13" s="99">
        <f>IF('1. Ulazni tehnicki podaci'!F13=0,0,'6. Rekapitulacija raspodele '!H14/'1. Ulazni tehnicki podaci'!F13)</f>
        <v>0</v>
      </c>
      <c r="G13" s="100">
        <f>ROUND(IF('1. Ulazni tehnicki podaci'!G13=0,0,'6. Rekapitulacija raspodele '!I14/'1. Ulazni tehnicki podaci'!G13),2)</f>
        <v>0</v>
      </c>
      <c r="H13" s="140"/>
      <c r="I13" s="141"/>
      <c r="J13" s="141"/>
    </row>
    <row r="14" spans="2:10" ht="15" customHeight="1">
      <c r="B14" s="24" t="s">
        <v>13</v>
      </c>
      <c r="C14" s="177"/>
      <c r="D14" s="80" t="s">
        <v>27</v>
      </c>
      <c r="E14" s="98">
        <f>ROUND(IF(AND('1. Ulazni tehnicki podaci'!E14=0,'1. Ulazni tehnicki podaci'!E15=0,'1. Ulazni tehnicki podaci'!E16=0),0,IF('1. Ulazni tehnicki podaci'!E14=0,IF('1. Ulazni tehnicki podaci'!E16=0,E15,E16),'6. Rekapitulacija raspodele '!G15/'1. Ulazni tehnicki podaci'!E14)),2)</f>
        <v>0</v>
      </c>
      <c r="F14" s="99">
        <f>ROUND(IF(AND('1. Ulazni tehnicki podaci'!F14=0,'1. Ulazni tehnicki podaci'!F15=0,'1. Ulazni tehnicki podaci'!F16=0),0,IF('1. Ulazni tehnicki podaci'!F14=0,IF(F16=0,F15/0.85*0.4,F16*0.4),'6. Rekapitulacija raspodele '!H15/'1. Ulazni tehnicki podaci'!F14)),2)</f>
        <v>0</v>
      </c>
      <c r="G14" s="100">
        <f>ROUND(IF(AND('1. Ulazni tehnicki podaci'!G14=0,'1. Ulazni tehnicki podaci'!G15=0,'1. Ulazni tehnicki podaci'!G16=0),0,IF('1. Ulazni tehnicki podaci'!G14=0,IF('1. Ulazni tehnicki podaci'!G16=0,G15,G16),'6. Rekapitulacija raspodele '!I15/'1. Ulazni tehnicki podaci'!G14)),2)</f>
        <v>0</v>
      </c>
      <c r="H14" s="140"/>
      <c r="I14" s="141"/>
      <c r="J14" s="141"/>
    </row>
    <row r="15" spans="2:10" ht="15" customHeight="1">
      <c r="B15" s="24" t="s">
        <v>14</v>
      </c>
      <c r="C15" s="177"/>
      <c r="D15" s="80" t="s">
        <v>28</v>
      </c>
      <c r="E15" s="98">
        <f>ROUND(IF(AND('1. Ulazni tehnicki podaci'!E14=0,'1. Ulazni tehnicki podaci'!E15=0,'1. Ulazni tehnicki podaci'!E16=0),0,IF('1. Ulazni tehnicki podaci'!E15=0,IF('1. Ulazni tehnicki podaci'!E16=0,E14,E16),'6. Rekapitulacija raspodele '!G16/'1. Ulazni tehnicki podaci'!E15)),2)</f>
        <v>0</v>
      </c>
      <c r="F15" s="99">
        <f>ROUND(IF(AND('1. Ulazni tehnicki podaci'!F14=0,'1. Ulazni tehnicki podaci'!F15=0,'1. Ulazni tehnicki podaci'!F16=0),0,IF('1. Ulazni tehnicki podaci'!F15=0,IF('1. Ulazni tehnicki podaci'!F16=0,F14/0.4*0.85,F16*0.85),'6. Rekapitulacija raspodele '!H16/'1. Ulazni tehnicki podaci'!F15)),2)</f>
        <v>0</v>
      </c>
      <c r="G15" s="100">
        <f>ROUND(IF(AND('1. Ulazni tehnicki podaci'!G14=0,'1. Ulazni tehnicki podaci'!G15=0,'1. Ulazni tehnicki podaci'!G16=0),0,IF('1. Ulazni tehnicki podaci'!G15=0,IF('1. Ulazni tehnicki podaci'!G16=0,G14,G16),'6. Rekapitulacija raspodele '!I16/'1. Ulazni tehnicki podaci'!G15)),2)</f>
        <v>0</v>
      </c>
      <c r="H15" s="140"/>
      <c r="I15" s="141"/>
      <c r="J15" s="141"/>
    </row>
    <row r="16" spans="2:10" ht="15" customHeight="1">
      <c r="B16" s="73" t="s">
        <v>15</v>
      </c>
      <c r="C16" s="179"/>
      <c r="D16" s="89" t="s">
        <v>29</v>
      </c>
      <c r="E16" s="101">
        <f>ROUND(IF(AND('1. Ulazni tehnicki podaci'!E14=0,'1. Ulazni tehnicki podaci'!E15=0,'1. Ulazni tehnicki podaci'!E16=0),0,IF('1. Ulazni tehnicki podaci'!E16=0,IF('1. Ulazni tehnicki podaci'!E15=0,E14,E15),'6. Rekapitulacija raspodele '!G17/'1. Ulazni tehnicki podaci'!E16)),2)</f>
        <v>0</v>
      </c>
      <c r="F16" s="102">
        <f>ROUND(IF(AND('1. Ulazni tehnicki podaci'!F14=0,'1. Ulazni tehnicki podaci'!F15=0,'1. Ulazni tehnicki podaci'!F16=0),0,IF('1. Ulazni tehnicki podaci'!F16=0,IF('1. Ulazni tehnicki podaci'!F15=0,F14/0.4,F15/0.85),'6. Rekapitulacija raspodele '!H17/'1. Ulazni tehnicki podaci'!F16)),2)</f>
        <v>0</v>
      </c>
      <c r="G16" s="103">
        <f>ROUND(IF(AND('1. Ulazni tehnicki podaci'!G14=0,'1. Ulazni tehnicki podaci'!G15=0,'1. Ulazni tehnicki podaci'!G16=0),0,IF('1. Ulazni tehnicki podaci'!G16=0,IF('1. Ulazni tehnicki podaci'!G15=0,G14,G15),'6. Rekapitulacija raspodele '!I17/'1. Ulazni tehnicki podaci'!G16)),2)</f>
        <v>0</v>
      </c>
      <c r="H16" s="140"/>
      <c r="I16" s="141"/>
      <c r="J16" s="141"/>
    </row>
    <row r="17" spans="2:10" ht="15" customHeight="1">
      <c r="B17" s="18" t="s">
        <v>16</v>
      </c>
      <c r="C17" s="176" t="s">
        <v>35</v>
      </c>
      <c r="D17" s="104" t="s">
        <v>30</v>
      </c>
      <c r="E17" s="105">
        <f>ROUND(IF(AND('1. Ulazni tehnicki podaci'!E17=0,'1. Ulazni tehnicki podaci'!E18=0,'1. Ulazni tehnicki podaci'!E19=0),0,IF('1. Ulazni tehnicki podaci'!E17=0,IF('1. Ulazni tehnicki podaci'!E19=0,E18,E19),'6. Rekapitulacija raspodele '!G18/'1. Ulazni tehnicki podaci'!E17)),2)</f>
        <v>0</v>
      </c>
      <c r="F17" s="106">
        <f>ROUND(IF(AND('1. Ulazni tehnicki podaci'!F17=0,'1. Ulazni tehnicki podaci'!F18=0,'1. Ulazni tehnicki podaci'!F19=0),0,IF('1. Ulazni tehnicki podaci'!F17=0,IF(F19=0,F18/0.85*0.4,F19*0.4),'6. Rekapitulacija raspodele '!H18/'1. Ulazni tehnicki podaci'!F17)),2)</f>
        <v>0</v>
      </c>
      <c r="G17" s="107">
        <f>ROUND(IF(AND('1. Ulazni tehnicki podaci'!G17=0,'1. Ulazni tehnicki podaci'!G18=0,'1. Ulazni tehnicki podaci'!G19=0),0,IF('1. Ulazni tehnicki podaci'!G17=0,IF('1. Ulazni tehnicki podaci'!G19=0,G18,G19),'6. Rekapitulacija raspodele '!I18/'1. Ulazni tehnicki podaci'!G17)),2)</f>
        <v>0</v>
      </c>
      <c r="H17" s="140"/>
      <c r="I17" s="141"/>
      <c r="J17" s="141"/>
    </row>
    <row r="18" spans="2:10" ht="15" customHeight="1">
      <c r="B18" s="34" t="s">
        <v>17</v>
      </c>
      <c r="C18" s="179"/>
      <c r="D18" s="108" t="s">
        <v>31</v>
      </c>
      <c r="E18" s="98">
        <f>ROUND(IF(AND('1. Ulazni tehnicki podaci'!E17=0,'1. Ulazni tehnicki podaci'!E18=0,'1. Ulazni tehnicki podaci'!E19=0),0,IF('1. Ulazni tehnicki podaci'!E18=0,IF('1. Ulazni tehnicki podaci'!E19=0,E17,E19),'6. Rekapitulacija raspodele '!G19/'1. Ulazni tehnicki podaci'!E18)),2)</f>
        <v>0</v>
      </c>
      <c r="F18" s="99">
        <f>ROUND(IF(AND('1. Ulazni tehnicki podaci'!F17=0,'1. Ulazni tehnicki podaci'!F18=0,'1. Ulazni tehnicki podaci'!F19=0),0,IF('1. Ulazni tehnicki podaci'!F18=0,IF('1. Ulazni tehnicki podaci'!F19=0,F17/0.4*0.85,F19*0.85),'6. Rekapitulacija raspodele '!H19/'1. Ulazni tehnicki podaci'!F18)),2)</f>
        <v>0</v>
      </c>
      <c r="G18" s="100">
        <f>ROUND(IF(AND('1. Ulazni tehnicki podaci'!G17=0,'1. Ulazni tehnicki podaci'!G18=0,'1. Ulazni tehnicki podaci'!G19=0),0,IF('1. Ulazni tehnicki podaci'!G18=0,IF('1. Ulazni tehnicki podaci'!G19=0,G17,G19),'6. Rekapitulacija raspodele '!I19/'1. Ulazni tehnicki podaci'!G18)),2)</f>
        <v>0</v>
      </c>
      <c r="H18" s="140"/>
      <c r="I18" s="141"/>
      <c r="J18" s="141"/>
    </row>
    <row r="19" spans="2:10" ht="15" customHeight="1" thickBot="1">
      <c r="B19" s="109" t="s">
        <v>18</v>
      </c>
      <c r="C19" s="225"/>
      <c r="D19" s="110" t="s">
        <v>32</v>
      </c>
      <c r="E19" s="111">
        <f>ROUND(IF(AND('1. Ulazni tehnicki podaci'!E17=0,'1. Ulazni tehnicki podaci'!E18=0,'1. Ulazni tehnicki podaci'!E19=0),0,IF('1. Ulazni tehnicki podaci'!E19=0,IF('1. Ulazni tehnicki podaci'!E18=0,E17,E18),'6. Rekapitulacija raspodele '!G20/'1. Ulazni tehnicki podaci'!E19)),2)</f>
        <v>0</v>
      </c>
      <c r="F19" s="112">
        <f>ROUND(IF(AND('1. Ulazni tehnicki podaci'!F17=0,'1. Ulazni tehnicki podaci'!F18=0,'1. Ulazni tehnicki podaci'!F19=0),0,IF('1. Ulazni tehnicki podaci'!F19=0,IF('1. Ulazni tehnicki podaci'!F18=0,F17/0.4,F18/0.85),'6. Rekapitulacija raspodele '!H20/'1. Ulazni tehnicki podaci'!F19)),2)</f>
        <v>0</v>
      </c>
      <c r="G19" s="113">
        <f>ROUND(IF(AND('1. Ulazni tehnicki podaci'!G17=0,'1. Ulazni tehnicki podaci'!G18=0,'1. Ulazni tehnicki podaci'!G19=0),0,IF('1. Ulazni tehnicki podaci'!G19=0,IF('1. Ulazni tehnicki podaci'!G18=0,G17,G18),'6. Rekapitulacija raspodele '!I20/'1. Ulazni tehnicki podaci'!G19)),2)</f>
        <v>0</v>
      </c>
      <c r="H19" s="140"/>
      <c r="I19" s="141"/>
      <c r="J19" s="141"/>
    </row>
    <row r="20" spans="2:10" ht="15" customHeight="1" thickTop="1">
      <c r="B20" s="16"/>
      <c r="C20" s="16"/>
      <c r="D20" s="16"/>
      <c r="E20" s="16"/>
      <c r="F20" s="16"/>
      <c r="G20" s="16"/>
      <c r="H20" s="16"/>
      <c r="I20" s="141"/>
      <c r="J20" s="141"/>
    </row>
    <row r="22" spans="2:8" ht="15" customHeight="1" thickBot="1">
      <c r="B22" s="217" t="s">
        <v>139</v>
      </c>
      <c r="C22" s="217"/>
      <c r="D22" s="217"/>
      <c r="E22" s="217"/>
      <c r="F22" s="217"/>
      <c r="G22" s="217"/>
      <c r="H22" s="58"/>
    </row>
    <row r="23" spans="2:8" ht="15" customHeight="1" thickTop="1">
      <c r="B23" s="218" t="s">
        <v>114</v>
      </c>
      <c r="C23" s="222" t="s">
        <v>93</v>
      </c>
      <c r="D23" s="222" t="s">
        <v>78</v>
      </c>
      <c r="E23" s="222" t="s">
        <v>21</v>
      </c>
      <c r="F23" s="222" t="s">
        <v>22</v>
      </c>
      <c r="G23" s="220" t="s">
        <v>23</v>
      </c>
      <c r="H23" s="209" t="s">
        <v>132</v>
      </c>
    </row>
    <row r="24" spans="2:8" ht="15" customHeight="1">
      <c r="B24" s="219"/>
      <c r="C24" s="223"/>
      <c r="D24" s="223"/>
      <c r="E24" s="224"/>
      <c r="F24" s="221"/>
      <c r="G24" s="221"/>
      <c r="H24" s="210"/>
    </row>
    <row r="25" spans="2:8" ht="15" customHeight="1">
      <c r="B25" s="120" t="s">
        <v>12</v>
      </c>
      <c r="C25" s="214" t="s">
        <v>20</v>
      </c>
      <c r="D25" s="121" t="s">
        <v>26</v>
      </c>
      <c r="E25" s="136"/>
      <c r="F25" s="155">
        <f>ROUND(IF('1. Ulazni tehnicki podaci'!E13=0,0,(E13*'1. Ulazni tehnicki podaci'!E13+'7. Tarife'!G13*'1. Ulazni tehnicki podaci'!G13)/'1. Ulazni tehnicki podaci'!E13),2)</f>
        <v>0</v>
      </c>
      <c r="G25" s="150">
        <f>IF(E25=0,0,F25/E25*100)</f>
        <v>0</v>
      </c>
      <c r="H25" s="145">
        <f>+F25-E25</f>
        <v>0</v>
      </c>
    </row>
    <row r="26" spans="2:8" ht="15" customHeight="1">
      <c r="B26" s="122" t="s">
        <v>13</v>
      </c>
      <c r="C26" s="215"/>
      <c r="D26" s="123" t="s">
        <v>27</v>
      </c>
      <c r="E26" s="137"/>
      <c r="F26" s="156">
        <f>ROUND(IF('1. Ulazni tehnicki podaci'!E14=0,0,(E14*'1. Ulazni tehnicki podaci'!E14+'7. Tarife'!F14*'1. Ulazni tehnicki podaci'!F14+'7. Tarife'!G14*'1. Ulazni tehnicki podaci'!G14)/'1. Ulazni tehnicki podaci'!E14),2)</f>
        <v>0</v>
      </c>
      <c r="G26" s="151">
        <f aca="true" t="shared" si="0" ref="G26:G32">IF(E26=0,0,F26/E26*100)</f>
        <v>0</v>
      </c>
      <c r="H26" s="146">
        <f>+F26-E26</f>
        <v>0</v>
      </c>
    </row>
    <row r="27" spans="2:8" ht="15" customHeight="1">
      <c r="B27" s="122" t="s">
        <v>14</v>
      </c>
      <c r="C27" s="215"/>
      <c r="D27" s="123" t="s">
        <v>28</v>
      </c>
      <c r="E27" s="137"/>
      <c r="F27" s="156">
        <f>ROUND(IF('1. Ulazni tehnicki podaci'!E15=0,0,(E15*'1. Ulazni tehnicki podaci'!E15+'7. Tarife'!F15*'1. Ulazni tehnicki podaci'!F15+'7. Tarife'!G15*'1. Ulazni tehnicki podaci'!G15)/'1. Ulazni tehnicki podaci'!E15),2)</f>
        <v>0</v>
      </c>
      <c r="G27" s="151">
        <f t="shared" si="0"/>
        <v>0</v>
      </c>
      <c r="H27" s="146">
        <f aca="true" t="shared" si="1" ref="H27:H32">+F27-E27</f>
        <v>0</v>
      </c>
    </row>
    <row r="28" spans="2:8" ht="15" customHeight="1">
      <c r="B28" s="124" t="s">
        <v>15</v>
      </c>
      <c r="C28" s="216"/>
      <c r="D28" s="125" t="s">
        <v>29</v>
      </c>
      <c r="E28" s="137"/>
      <c r="F28" s="157">
        <f>ROUND(IF('1. Ulazni tehnicki podaci'!E16=0,0,(E16*'1. Ulazni tehnicki podaci'!E16+'7. Tarife'!F16*'1. Ulazni tehnicki podaci'!F16+'7. Tarife'!G16*'1. Ulazni tehnicki podaci'!G16)/'1. Ulazni tehnicki podaci'!E16),2)</f>
        <v>0</v>
      </c>
      <c r="G28" s="152">
        <f t="shared" si="0"/>
        <v>0</v>
      </c>
      <c r="H28" s="147">
        <f t="shared" si="1"/>
        <v>0</v>
      </c>
    </row>
    <row r="29" spans="2:8" ht="15" customHeight="1">
      <c r="B29" s="120" t="s">
        <v>16</v>
      </c>
      <c r="C29" s="214" t="s">
        <v>35</v>
      </c>
      <c r="D29" s="126" t="s">
        <v>30</v>
      </c>
      <c r="E29" s="139"/>
      <c r="F29" s="155">
        <f>ROUND(IF('1. Ulazni tehnicki podaci'!E17=0,0,(E17*'1. Ulazni tehnicki podaci'!E17+'7. Tarife'!F17*'1. Ulazni tehnicki podaci'!F17+'7. Tarife'!G17*'1. Ulazni tehnicki podaci'!G17)/'1. Ulazni tehnicki podaci'!E17),2)</f>
        <v>0</v>
      </c>
      <c r="G29" s="150">
        <f t="shared" si="0"/>
        <v>0</v>
      </c>
      <c r="H29" s="145">
        <f t="shared" si="1"/>
        <v>0</v>
      </c>
    </row>
    <row r="30" spans="2:8" ht="15" customHeight="1">
      <c r="B30" s="127" t="s">
        <v>17</v>
      </c>
      <c r="C30" s="216"/>
      <c r="D30" s="128" t="s">
        <v>31</v>
      </c>
      <c r="E30" s="137"/>
      <c r="F30" s="156">
        <f>ROUND(IF('1. Ulazni tehnicki podaci'!E18=0,0,(E18*'1. Ulazni tehnicki podaci'!E18+'7. Tarife'!F18*'1. Ulazni tehnicki podaci'!F18+'7. Tarife'!G18*'1. Ulazni tehnicki podaci'!G18)/'1. Ulazni tehnicki podaci'!E18),2)</f>
        <v>0</v>
      </c>
      <c r="G30" s="151">
        <f t="shared" si="0"/>
        <v>0</v>
      </c>
      <c r="H30" s="146">
        <f t="shared" si="1"/>
        <v>0</v>
      </c>
    </row>
    <row r="31" spans="2:8" ht="15" customHeight="1">
      <c r="B31" s="124" t="s">
        <v>18</v>
      </c>
      <c r="C31" s="216"/>
      <c r="D31" s="129" t="s">
        <v>32</v>
      </c>
      <c r="E31" s="138"/>
      <c r="F31" s="158">
        <f>ROUND(IF('1. Ulazni tehnicki podaci'!E19=0,0,(E19*'1. Ulazni tehnicki podaci'!E19+'7. Tarife'!F19*'1. Ulazni tehnicki podaci'!F19+'7. Tarife'!G19*'1. Ulazni tehnicki podaci'!G19)/'1. Ulazni tehnicki podaci'!E19),2)</f>
        <v>0</v>
      </c>
      <c r="G31" s="152">
        <f t="shared" si="0"/>
        <v>0</v>
      </c>
      <c r="H31" s="148">
        <f t="shared" si="1"/>
        <v>0</v>
      </c>
    </row>
    <row r="32" spans="2:8" ht="15" customHeight="1" thickBot="1">
      <c r="B32" s="211" t="s">
        <v>8</v>
      </c>
      <c r="C32" s="212"/>
      <c r="D32" s="213"/>
      <c r="E32" s="130"/>
      <c r="F32" s="154">
        <f>IF('1. Ulazni tehnicki podaci'!E20=0,0,(E13*'1. Ulazni tehnicki podaci'!E13+'7. Tarife'!G13*'1. Ulazni tehnicki podaci'!G13+'7. Tarife'!E14*'1. Ulazni tehnicki podaci'!E14+'7. Tarife'!F14*'1. Ulazni tehnicki podaci'!F14+'7. Tarife'!G14*'1. Ulazni tehnicki podaci'!G14+'7. Tarife'!E15*'1. Ulazni tehnicki podaci'!E15+'7. Tarife'!F15*'1. Ulazni tehnicki podaci'!F15+'7. Tarife'!G15*'1. Ulazni tehnicki podaci'!G15+'7. Tarife'!E16*'1. Ulazni tehnicki podaci'!E16+'7. Tarife'!F16*'1. Ulazni tehnicki podaci'!F16+'7. Tarife'!G16*'1. Ulazni tehnicki podaci'!G16+'7. Tarife'!E17*'1. Ulazni tehnicki podaci'!E17+'7. Tarife'!F17*'1. Ulazni tehnicki podaci'!F17+'7. Tarife'!G17*'1. Ulazni tehnicki podaci'!G17+'7. Tarife'!E18*'1. Ulazni tehnicki podaci'!E18+'7. Tarife'!F18*'1. Ulazni tehnicki podaci'!F18+'7. Tarife'!G18*'1. Ulazni tehnicki podaci'!G18+'7. Tarife'!E19*'1. Ulazni tehnicki podaci'!E19+'7. Tarife'!F19*'1. Ulazni tehnicki podaci'!F19+'7. Tarife'!G19*'1. Ulazni tehnicki podaci'!G19)/'1. Ulazni tehnicki podaci'!E20)</f>
        <v>0</v>
      </c>
      <c r="G32" s="153">
        <f t="shared" si="0"/>
        <v>0</v>
      </c>
      <c r="H32" s="149">
        <f t="shared" si="1"/>
        <v>0</v>
      </c>
    </row>
    <row r="33" ht="15" customHeight="1" thickTop="1"/>
    <row r="36" spans="5:7" ht="15" customHeight="1">
      <c r="E36" s="142"/>
      <c r="F36" s="142"/>
      <c r="G36" s="142"/>
    </row>
    <row r="37" spans="5:7" ht="15" customHeight="1">
      <c r="E37" s="142"/>
      <c r="F37" s="142"/>
      <c r="G37" s="142"/>
    </row>
    <row r="38" spans="5:7" ht="15" customHeight="1">
      <c r="E38" s="142"/>
      <c r="F38" s="142"/>
      <c r="G38" s="142"/>
    </row>
    <row r="39" spans="5:7" ht="15" customHeight="1">
      <c r="E39" s="142"/>
      <c r="F39" s="142"/>
      <c r="G39" s="142"/>
    </row>
    <row r="40" spans="5:7" ht="15" customHeight="1">
      <c r="E40" s="142"/>
      <c r="F40" s="142"/>
      <c r="G40" s="142"/>
    </row>
    <row r="41" spans="5:7" ht="15" customHeight="1">
      <c r="E41" s="142"/>
      <c r="F41" s="142"/>
      <c r="G41" s="142"/>
    </row>
    <row r="42" spans="5:7" ht="15" customHeight="1">
      <c r="E42" s="142"/>
      <c r="F42" s="142"/>
      <c r="G42" s="142"/>
    </row>
    <row r="43" spans="5:7" ht="15" customHeight="1">
      <c r="E43" s="142"/>
      <c r="F43" s="142"/>
      <c r="G43" s="142"/>
    </row>
  </sheetData>
  <sheetProtection/>
  <mergeCells count="20">
    <mergeCell ref="B7:G7"/>
    <mergeCell ref="C10:C12"/>
    <mergeCell ref="C13:C16"/>
    <mergeCell ref="B10:B12"/>
    <mergeCell ref="C17:C19"/>
    <mergeCell ref="C29:C31"/>
    <mergeCell ref="D10:D12"/>
    <mergeCell ref="E10:E12"/>
    <mergeCell ref="C23:C24"/>
    <mergeCell ref="G10:G12"/>
    <mergeCell ref="F10:F12"/>
    <mergeCell ref="H23:H24"/>
    <mergeCell ref="B32:D32"/>
    <mergeCell ref="C25:C28"/>
    <mergeCell ref="B22:G22"/>
    <mergeCell ref="B23:B24"/>
    <mergeCell ref="G23:G24"/>
    <mergeCell ref="F23:F24"/>
    <mergeCell ref="D23:D24"/>
    <mergeCell ref="E23:E24"/>
  </mergeCells>
  <printOptions horizontalCentered="1"/>
  <pageMargins left="0.17" right="0.22" top="1.55" bottom="0.26" header="0.17" footer="0.17"/>
  <pageSetup fitToHeight="1" fitToWidth="1" horizontalDpi="600" verticalDpi="600" orientation="landscape" scale="91" r:id="rId1"/>
  <headerFooter alignWithMargins="0">
    <oddFooter>&amp;R7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JAEC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Aitken</dc:creator>
  <cp:keywords/>
  <dc:description/>
  <cp:lastModifiedBy>Tanja Ciric</cp:lastModifiedBy>
  <cp:lastPrinted>2018-02-01T11:13:43Z</cp:lastPrinted>
  <dcterms:created xsi:type="dcterms:W3CDTF">2005-03-04T19:51:45Z</dcterms:created>
  <dcterms:modified xsi:type="dcterms:W3CDTF">2022-11-18T09:19:53Z</dcterms:modified>
  <cp:category/>
  <cp:version/>
  <cp:contentType/>
  <cp:contentStatus/>
</cp:coreProperties>
</file>